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codeName="DieseArbeitsmappe" hidePivotFieldList="1" defaultThemeVersion="124226"/>
  <mc:AlternateContent xmlns:mc="http://schemas.openxmlformats.org/markup-compatibility/2006">
    <mc:Choice Requires="x15">
      <x15ac:absPath xmlns:x15ac="http://schemas.microsoft.com/office/spreadsheetml/2010/11/ac" url="C:\MEmS\9_Lasterfassung_technisch\"/>
    </mc:Choice>
  </mc:AlternateContent>
  <xr:revisionPtr revIDLastSave="0" documentId="8_{2AABD63E-41A7-4A87-BAB1-8ED5DC778303}" xr6:coauthVersionLast="33" xr6:coauthVersionMax="33" xr10:uidLastSave="{00000000-0000-0000-0000-000000000000}"/>
  <bookViews>
    <workbookView xWindow="0" yWindow="0" windowWidth="28800" windowHeight="12225" tabRatio="941" xr2:uid="{00000000-000D-0000-FFFF-FFFF00000000}"/>
  </bookViews>
  <sheets>
    <sheet name="Lasterfassungstool" sheetId="21" r:id="rId1"/>
    <sheet name="ERGEBNIS GRAFIK" sheetId="22" r:id="rId2"/>
    <sheet name="PARAMETER " sheetId="8" r:id="rId3"/>
    <sheet name="Fragebogen BEISPIEL" sheetId="16" r:id="rId4"/>
  </sheets>
  <externalReferences>
    <externalReference r:id="rId5"/>
    <externalReference r:id="rId6"/>
  </externalReferences>
  <definedNames>
    <definedName name="abc">[1]Personalgruppe!$I$18:$I$23</definedName>
    <definedName name="Diagramm5">[2]EB97_Zahlen_für_Grafiken!$A$11:$S$24</definedName>
    <definedName name="_xlnm.Print_Area" localSheetId="1">'ERGEBNIS GRAFIK'!$A$1:$N$48</definedName>
    <definedName name="_xlnm.Print_Area" localSheetId="3">'Fragebogen BEISPIEL'!$A$1:$AZ$73</definedName>
    <definedName name="_xlnm.Print_Area" localSheetId="0">Lasterfassungstool!$A$1:$D$91</definedName>
    <definedName name="_xlnm.Print_Area" localSheetId="2">'PARAMETER '!$A$1:$L$41</definedName>
    <definedName name="p" localSheetId="1">#REF!</definedName>
    <definedName name="p" localSheetId="3">#REF!</definedName>
    <definedName name="p" localSheetId="0">#REF!</definedName>
    <definedName name="Personalgruppe">[1]Personalgruppe!$A$2:$A$5</definedName>
    <definedName name="pp" localSheetId="1">#REF!</definedName>
    <definedName name="pp" localSheetId="3">#REF!</definedName>
    <definedName name="pp" localSheetId="0">#REF!</definedName>
  </definedNames>
  <calcPr calcId="179017"/>
</workbook>
</file>

<file path=xl/calcChain.xml><?xml version="1.0" encoding="utf-8"?>
<calcChain xmlns="http://schemas.openxmlformats.org/spreadsheetml/2006/main">
  <c r="AL10" i="16" l="1"/>
  <c r="AL9" i="16"/>
  <c r="F2" i="22"/>
  <c r="C9" i="21" l="1"/>
  <c r="AJ12" i="21"/>
  <c r="AJ13" i="21"/>
  <c r="AJ14" i="21"/>
  <c r="AJ15" i="21"/>
  <c r="AJ16" i="21"/>
  <c r="AJ17" i="21"/>
  <c r="AJ18" i="21"/>
  <c r="AJ19" i="21"/>
  <c r="AJ20" i="21"/>
  <c r="AJ21" i="21"/>
  <c r="AJ22" i="21"/>
  <c r="AJ23" i="21"/>
  <c r="AJ24" i="21"/>
  <c r="AJ25" i="21"/>
  <c r="AJ26" i="21"/>
  <c r="AJ27" i="21"/>
  <c r="AJ28" i="21"/>
  <c r="AJ29" i="21"/>
  <c r="AJ30" i="21"/>
  <c r="AJ31" i="21"/>
  <c r="AJ32" i="21"/>
  <c r="AJ33" i="21"/>
  <c r="AJ34" i="21"/>
  <c r="AJ35" i="21"/>
  <c r="AJ36" i="21"/>
  <c r="AJ37" i="21"/>
  <c r="AJ38" i="21"/>
  <c r="AJ39" i="21"/>
  <c r="AJ40" i="21"/>
  <c r="AJ41" i="21"/>
  <c r="AJ42" i="21"/>
  <c r="AJ43" i="21"/>
  <c r="AJ44" i="21"/>
  <c r="AJ45" i="21"/>
  <c r="AJ46" i="21"/>
  <c r="AJ47" i="21"/>
  <c r="AJ48" i="21"/>
  <c r="AJ49" i="21"/>
  <c r="AJ50" i="21"/>
  <c r="AJ11" i="21"/>
  <c r="AH12" i="21"/>
  <c r="AH13" i="21"/>
  <c r="AH14" i="21"/>
  <c r="AH15" i="21"/>
  <c r="AH16" i="21"/>
  <c r="AH17" i="21"/>
  <c r="AH18" i="21"/>
  <c r="AH19" i="21"/>
  <c r="AH20" i="21"/>
  <c r="AH21" i="21"/>
  <c r="AH22" i="21"/>
  <c r="AH23" i="21"/>
  <c r="AH24" i="21"/>
  <c r="AH25" i="21"/>
  <c r="AH26" i="21"/>
  <c r="AH27" i="21"/>
  <c r="AH28" i="21"/>
  <c r="AH29" i="21"/>
  <c r="AH30" i="21"/>
  <c r="AH31" i="21"/>
  <c r="AH32" i="21"/>
  <c r="AH33" i="21"/>
  <c r="AH34" i="21"/>
  <c r="AH35" i="21"/>
  <c r="AH36" i="21"/>
  <c r="AH37" i="21"/>
  <c r="AH38" i="21"/>
  <c r="AH39" i="21"/>
  <c r="AH40" i="21"/>
  <c r="AH41" i="21"/>
  <c r="AH42" i="21"/>
  <c r="AH43" i="21"/>
  <c r="AH44" i="21"/>
  <c r="AH45" i="21"/>
  <c r="AH46" i="21"/>
  <c r="AH47" i="21"/>
  <c r="AH48" i="21"/>
  <c r="AH49" i="21"/>
  <c r="AH50" i="21"/>
  <c r="AH11" i="21"/>
  <c r="AF12" i="21"/>
  <c r="AF13" i="21"/>
  <c r="AF14" i="21"/>
  <c r="AF15" i="21"/>
  <c r="AF16" i="21"/>
  <c r="AF17" i="21"/>
  <c r="AF18" i="21"/>
  <c r="AF19" i="21"/>
  <c r="AF20" i="21"/>
  <c r="AF21" i="21"/>
  <c r="AF22" i="21"/>
  <c r="AF23" i="21"/>
  <c r="AF24" i="21"/>
  <c r="AF25" i="21"/>
  <c r="AF26" i="21"/>
  <c r="AF27" i="21"/>
  <c r="AF28" i="21"/>
  <c r="AF29" i="21"/>
  <c r="AF30" i="21"/>
  <c r="AF31" i="21"/>
  <c r="AF32" i="21"/>
  <c r="AF33" i="21"/>
  <c r="AF34" i="21"/>
  <c r="AF35" i="21"/>
  <c r="AF36" i="21"/>
  <c r="AF37" i="21"/>
  <c r="AF38" i="21"/>
  <c r="AF39" i="21"/>
  <c r="AF40" i="21"/>
  <c r="AF41" i="21"/>
  <c r="AF42" i="21"/>
  <c r="AF43" i="21"/>
  <c r="AF44" i="21"/>
  <c r="AF45" i="21"/>
  <c r="AF46" i="21"/>
  <c r="AF47" i="21"/>
  <c r="AF48" i="21"/>
  <c r="AF49" i="21"/>
  <c r="AF50" i="21"/>
  <c r="AF11" i="21"/>
  <c r="AD12" i="21"/>
  <c r="AD13" i="21"/>
  <c r="AD14" i="21"/>
  <c r="AD15" i="21"/>
  <c r="AD16" i="21"/>
  <c r="AD17" i="21"/>
  <c r="AD18" i="21"/>
  <c r="AD19" i="21"/>
  <c r="AD20" i="21"/>
  <c r="AD21" i="21"/>
  <c r="AD22" i="21"/>
  <c r="AD23" i="21"/>
  <c r="AD24" i="21"/>
  <c r="AD25" i="21"/>
  <c r="AD26" i="21"/>
  <c r="AD27" i="21"/>
  <c r="AD28" i="21"/>
  <c r="AD29" i="21"/>
  <c r="AD30" i="21"/>
  <c r="AD31" i="21"/>
  <c r="AD32" i="21"/>
  <c r="AD33" i="21"/>
  <c r="AD34" i="21"/>
  <c r="AD35" i="21"/>
  <c r="AD36" i="21"/>
  <c r="AD37" i="21"/>
  <c r="AD38" i="21"/>
  <c r="AD39" i="21"/>
  <c r="AD40" i="21"/>
  <c r="AD41" i="21"/>
  <c r="AD42" i="21"/>
  <c r="AD43" i="21"/>
  <c r="AD44" i="21"/>
  <c r="AD45" i="21"/>
  <c r="AD46" i="21"/>
  <c r="AD47" i="21"/>
  <c r="AD48" i="21"/>
  <c r="AD49" i="21"/>
  <c r="AD50" i="21"/>
  <c r="AD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B35" i="21"/>
  <c r="AB36" i="21"/>
  <c r="AB37" i="21"/>
  <c r="AB38" i="21"/>
  <c r="AB39" i="21"/>
  <c r="AB40" i="21"/>
  <c r="AB41" i="21"/>
  <c r="AB42" i="21"/>
  <c r="AB43" i="21"/>
  <c r="AB44" i="21"/>
  <c r="AB45" i="21"/>
  <c r="AB46" i="21"/>
  <c r="AB47" i="21"/>
  <c r="AB48" i="21"/>
  <c r="AB49" i="21"/>
  <c r="AB50" i="21"/>
  <c r="C4" i="21" s="1"/>
  <c r="AB11" i="21"/>
  <c r="Z12" i="21"/>
  <c r="Z13" i="21"/>
  <c r="Z14" i="21"/>
  <c r="Z15" i="21"/>
  <c r="Z16" i="21"/>
  <c r="Z17" i="21"/>
  <c r="Z18" i="21"/>
  <c r="Z19" i="21"/>
  <c r="Z20" i="21"/>
  <c r="Z21" i="21"/>
  <c r="Z22" i="21"/>
  <c r="Z23" i="21"/>
  <c r="Z24" i="21"/>
  <c r="Z25" i="21"/>
  <c r="Z26" i="21"/>
  <c r="Z27" i="21"/>
  <c r="Z28" i="21"/>
  <c r="Z29" i="21"/>
  <c r="Z30" i="21"/>
  <c r="Z31" i="21"/>
  <c r="Z32" i="21"/>
  <c r="Z33" i="21"/>
  <c r="Z34" i="21"/>
  <c r="Z35" i="21"/>
  <c r="Z36" i="21"/>
  <c r="Z37" i="21"/>
  <c r="Z38" i="21"/>
  <c r="Z39" i="21"/>
  <c r="Z40" i="21"/>
  <c r="Z41" i="21"/>
  <c r="Z42" i="21"/>
  <c r="Z43" i="21"/>
  <c r="Z44" i="21"/>
  <c r="Z45" i="21"/>
  <c r="Z46" i="21"/>
  <c r="Z47" i="21"/>
  <c r="Z48" i="21"/>
  <c r="Z49" i="21"/>
  <c r="Z50" i="21"/>
  <c r="Z11" i="21"/>
  <c r="AL8" i="16" l="1"/>
  <c r="AY49" i="21" l="1"/>
  <c r="P29" i="21"/>
  <c r="H29" i="21"/>
  <c r="Q29" i="21" s="1"/>
  <c r="AK29" i="21" s="1"/>
  <c r="AY66" i="21" s="1"/>
  <c r="G29" i="21"/>
  <c r="P28" i="21"/>
  <c r="H28" i="21"/>
  <c r="Q28" i="21" s="1"/>
  <c r="AK28" i="21" s="1"/>
  <c r="AY65" i="21" s="1"/>
  <c r="G28" i="21"/>
  <c r="P27" i="21"/>
  <c r="H27" i="21"/>
  <c r="Q27" i="21" s="1"/>
  <c r="AK27" i="21" s="1"/>
  <c r="AY64" i="21" s="1"/>
  <c r="G27" i="21"/>
  <c r="P26" i="21"/>
  <c r="H26" i="21"/>
  <c r="Q26" i="21" s="1"/>
  <c r="AK26" i="21" s="1"/>
  <c r="AY63" i="21" s="1"/>
  <c r="P25" i="21"/>
  <c r="H25" i="21"/>
  <c r="Q25" i="21" s="1"/>
  <c r="AK25" i="21" s="1"/>
  <c r="AY62" i="21" s="1"/>
  <c r="G25" i="21"/>
  <c r="P24" i="21"/>
  <c r="H24" i="21"/>
  <c r="Q24" i="21" s="1"/>
  <c r="AK24" i="21" s="1"/>
  <c r="AY61" i="21" s="1"/>
  <c r="G24" i="21"/>
  <c r="P23" i="21"/>
  <c r="N23" i="21"/>
  <c r="M23" i="21"/>
  <c r="L23" i="21"/>
  <c r="H23" i="21"/>
  <c r="Q23" i="21" s="1"/>
  <c r="AK23" i="21" s="1"/>
  <c r="AY60" i="21" s="1"/>
  <c r="G23" i="21"/>
  <c r="P22" i="21"/>
  <c r="H22" i="21"/>
  <c r="Q22" i="21" s="1"/>
  <c r="AK22" i="21" s="1"/>
  <c r="AY59" i="21" s="1"/>
  <c r="G22" i="21"/>
  <c r="P21" i="21"/>
  <c r="H21" i="21"/>
  <c r="Q21" i="21" s="1"/>
  <c r="AK21" i="21" s="1"/>
  <c r="AY58" i="21" s="1"/>
  <c r="G21" i="21"/>
  <c r="P20" i="21"/>
  <c r="H20" i="21"/>
  <c r="Q20" i="21" s="1"/>
  <c r="AK20" i="21" s="1"/>
  <c r="AY57" i="21" s="1"/>
  <c r="G20" i="21"/>
  <c r="P19" i="21"/>
  <c r="H19" i="21"/>
  <c r="Q19" i="21" s="1"/>
  <c r="AK19" i="21" s="1"/>
  <c r="AY56" i="21" s="1"/>
  <c r="G19" i="21"/>
  <c r="P18" i="21"/>
  <c r="H18" i="21"/>
  <c r="Q18" i="21" s="1"/>
  <c r="AK18" i="21" s="1"/>
  <c r="AY55" i="21" s="1"/>
  <c r="G18" i="21"/>
  <c r="P17" i="21"/>
  <c r="H17" i="21"/>
  <c r="Q17" i="21" s="1"/>
  <c r="AK17" i="21" s="1"/>
  <c r="AY54" i="21" s="1"/>
  <c r="G17" i="21"/>
  <c r="F17" i="21"/>
  <c r="F18" i="21" s="1"/>
  <c r="F19" i="21" s="1"/>
  <c r="F20" i="21" s="1"/>
  <c r="F21" i="21" s="1"/>
  <c r="F22" i="21" s="1"/>
  <c r="F23" i="21" s="1"/>
  <c r="F24" i="21" s="1"/>
  <c r="F25" i="21" s="1"/>
  <c r="F26" i="21" s="1"/>
  <c r="F27" i="21" s="1"/>
  <c r="F28" i="21" s="1"/>
  <c r="P16" i="21"/>
  <c r="N16" i="21"/>
  <c r="M16" i="21"/>
  <c r="L16" i="21"/>
  <c r="K16" i="21"/>
  <c r="J16" i="21"/>
  <c r="H16" i="21"/>
  <c r="H10" i="21" s="1"/>
  <c r="Q10" i="21" s="1"/>
  <c r="AK10" i="21" s="1"/>
  <c r="M16" i="22" s="1"/>
  <c r="P15" i="21"/>
  <c r="G15" i="21"/>
  <c r="AK14" i="21"/>
  <c r="P13" i="21"/>
  <c r="H13" i="21"/>
  <c r="H15" i="21" s="1"/>
  <c r="AI12" i="21"/>
  <c r="AI13" i="21" s="1"/>
  <c r="AI14" i="21" s="1"/>
  <c r="AI15" i="21" s="1"/>
  <c r="AI16" i="21" s="1"/>
  <c r="AI17" i="21" s="1"/>
  <c r="AI18" i="21" s="1"/>
  <c r="AI19" i="21" s="1"/>
  <c r="AI20" i="21" s="1"/>
  <c r="AI21" i="21" s="1"/>
  <c r="AI22" i="21" s="1"/>
  <c r="AI23" i="21" s="1"/>
  <c r="AI24" i="21" s="1"/>
  <c r="AI25" i="21" s="1"/>
  <c r="AI26" i="21" s="1"/>
  <c r="AI27" i="21" s="1"/>
  <c r="AI28" i="21" s="1"/>
  <c r="AI29" i="21" s="1"/>
  <c r="AI30" i="21" s="1"/>
  <c r="AI31" i="21" s="1"/>
  <c r="AI32" i="21" s="1"/>
  <c r="AI33" i="21" s="1"/>
  <c r="AI34" i="21" s="1"/>
  <c r="AI35" i="21" s="1"/>
  <c r="AI36" i="21" s="1"/>
  <c r="AI37" i="21" s="1"/>
  <c r="AI38" i="21" s="1"/>
  <c r="AI39" i="21" s="1"/>
  <c r="AI40" i="21" s="1"/>
  <c r="AI41" i="21" s="1"/>
  <c r="AI42" i="21" s="1"/>
  <c r="AI43" i="21" s="1"/>
  <c r="AI44" i="21" s="1"/>
  <c r="AI45" i="21" s="1"/>
  <c r="AI46" i="21" s="1"/>
  <c r="AI47" i="21" s="1"/>
  <c r="AI48" i="21" s="1"/>
  <c r="AI49" i="21" s="1"/>
  <c r="AI50" i="21" s="1"/>
  <c r="AG12" i="21"/>
  <c r="AG13" i="21" s="1"/>
  <c r="AG14" i="21" s="1"/>
  <c r="AG15" i="21" s="1"/>
  <c r="AG16" i="21" s="1"/>
  <c r="AG17" i="21" s="1"/>
  <c r="AG18" i="21" s="1"/>
  <c r="AG19" i="21" s="1"/>
  <c r="AG20" i="21" s="1"/>
  <c r="AG21" i="21" s="1"/>
  <c r="AG22" i="21" s="1"/>
  <c r="AG23" i="21" s="1"/>
  <c r="AG24" i="21" s="1"/>
  <c r="AG25" i="21" s="1"/>
  <c r="AG26" i="21" s="1"/>
  <c r="AG27" i="21" s="1"/>
  <c r="AG28" i="21" s="1"/>
  <c r="AG29" i="21" s="1"/>
  <c r="AG30" i="21" s="1"/>
  <c r="AG31" i="21" s="1"/>
  <c r="AG32" i="21" s="1"/>
  <c r="AG33" i="21" s="1"/>
  <c r="AG34" i="21" s="1"/>
  <c r="AG35" i="21" s="1"/>
  <c r="AG36" i="21" s="1"/>
  <c r="AG37" i="21" s="1"/>
  <c r="AG38" i="21" s="1"/>
  <c r="AG39" i="21" s="1"/>
  <c r="AG40" i="21" s="1"/>
  <c r="AG41" i="21" s="1"/>
  <c r="AG42" i="21" s="1"/>
  <c r="AG43" i="21" s="1"/>
  <c r="AG44" i="21" s="1"/>
  <c r="AG45" i="21" s="1"/>
  <c r="AG46" i="21" s="1"/>
  <c r="AG47" i="21" s="1"/>
  <c r="AG48" i="21" s="1"/>
  <c r="AG49" i="21" s="1"/>
  <c r="AG50" i="21" s="1"/>
  <c r="AE12" i="21"/>
  <c r="AE13" i="21" s="1"/>
  <c r="AE14" i="21" s="1"/>
  <c r="AE15" i="21" s="1"/>
  <c r="AE16" i="21" s="1"/>
  <c r="AE17" i="21" s="1"/>
  <c r="AE18" i="21" s="1"/>
  <c r="AE19" i="21" s="1"/>
  <c r="AE20" i="21" s="1"/>
  <c r="AE21" i="21" s="1"/>
  <c r="AE22" i="21" s="1"/>
  <c r="AE23" i="21" s="1"/>
  <c r="AE24" i="21" s="1"/>
  <c r="AE25" i="21" s="1"/>
  <c r="AE26" i="21" s="1"/>
  <c r="AE27" i="21" s="1"/>
  <c r="AE28" i="21" s="1"/>
  <c r="AE29" i="21" s="1"/>
  <c r="AE30" i="21" s="1"/>
  <c r="AE31" i="21" s="1"/>
  <c r="AE32" i="21" s="1"/>
  <c r="AE33" i="21" s="1"/>
  <c r="AE34" i="21" s="1"/>
  <c r="AE35" i="21" s="1"/>
  <c r="AE36" i="21" s="1"/>
  <c r="AE37" i="21" s="1"/>
  <c r="AE38" i="21" s="1"/>
  <c r="AE39" i="21" s="1"/>
  <c r="AE40" i="21" s="1"/>
  <c r="AE41" i="21" s="1"/>
  <c r="AE42" i="21" s="1"/>
  <c r="AE43" i="21" s="1"/>
  <c r="AE44" i="21" s="1"/>
  <c r="AE45" i="21" s="1"/>
  <c r="AE46" i="21" s="1"/>
  <c r="AE47" i="21" s="1"/>
  <c r="AE48" i="21" s="1"/>
  <c r="AE49" i="21" s="1"/>
  <c r="AE50" i="21" s="1"/>
  <c r="AC12" i="21"/>
  <c r="AC13" i="21" s="1"/>
  <c r="AC14" i="21" s="1"/>
  <c r="AC15" i="21" s="1"/>
  <c r="AC16" i="21" s="1"/>
  <c r="AC17" i="21" s="1"/>
  <c r="AC18" i="21" s="1"/>
  <c r="AC19" i="21" s="1"/>
  <c r="AC20" i="21" s="1"/>
  <c r="AC21" i="21" s="1"/>
  <c r="AC22" i="21" s="1"/>
  <c r="AC23" i="21" s="1"/>
  <c r="AC24" i="21" s="1"/>
  <c r="AC25" i="21" s="1"/>
  <c r="AC26" i="21" s="1"/>
  <c r="AC27" i="21" s="1"/>
  <c r="AC28" i="21" s="1"/>
  <c r="AC29" i="21" s="1"/>
  <c r="AC30" i="21" s="1"/>
  <c r="AC31" i="21" s="1"/>
  <c r="AC32" i="21" s="1"/>
  <c r="AC33" i="21" s="1"/>
  <c r="AC34" i="21" s="1"/>
  <c r="AC35" i="21" s="1"/>
  <c r="AC36" i="21" s="1"/>
  <c r="AC37" i="21" s="1"/>
  <c r="AC38" i="21" s="1"/>
  <c r="AC39" i="21" s="1"/>
  <c r="AC40" i="21" s="1"/>
  <c r="AC41" i="21" s="1"/>
  <c r="AC42" i="21" s="1"/>
  <c r="AC43" i="21" s="1"/>
  <c r="AC44" i="21" s="1"/>
  <c r="AC45" i="21" s="1"/>
  <c r="AC46" i="21" s="1"/>
  <c r="AC47" i="21" s="1"/>
  <c r="AC48" i="21" s="1"/>
  <c r="AC49" i="21" s="1"/>
  <c r="AC50" i="21" s="1"/>
  <c r="AA12" i="21"/>
  <c r="AA13" i="21" s="1"/>
  <c r="AA14" i="21" s="1"/>
  <c r="AA15" i="21" s="1"/>
  <c r="AA16" i="21" s="1"/>
  <c r="AA17" i="21" s="1"/>
  <c r="AA18" i="21" s="1"/>
  <c r="AA19" i="21" s="1"/>
  <c r="AA20" i="21" s="1"/>
  <c r="AA21" i="21" s="1"/>
  <c r="AA22" i="21" s="1"/>
  <c r="AA23" i="21" s="1"/>
  <c r="AA24" i="21" s="1"/>
  <c r="AA25" i="21" s="1"/>
  <c r="AA26" i="21" s="1"/>
  <c r="AA27" i="21" s="1"/>
  <c r="AA28" i="21" s="1"/>
  <c r="AA29" i="21" s="1"/>
  <c r="AA30" i="21" s="1"/>
  <c r="AA31" i="21" s="1"/>
  <c r="AA32" i="21" s="1"/>
  <c r="AA33" i="21" s="1"/>
  <c r="AA34" i="21" s="1"/>
  <c r="AA35" i="21" s="1"/>
  <c r="AA36" i="21" s="1"/>
  <c r="AA37" i="21" s="1"/>
  <c r="AA38" i="21" s="1"/>
  <c r="AA39" i="21" s="1"/>
  <c r="AA40" i="21" s="1"/>
  <c r="AA41" i="21" s="1"/>
  <c r="AA42" i="21" s="1"/>
  <c r="AA43" i="21" s="1"/>
  <c r="AA44" i="21" s="1"/>
  <c r="AA45" i="21" s="1"/>
  <c r="AA46" i="21" s="1"/>
  <c r="AA47" i="21" s="1"/>
  <c r="AA48" i="21" s="1"/>
  <c r="AA49" i="21" s="1"/>
  <c r="AA50" i="21" s="1"/>
  <c r="Y12" i="21"/>
  <c r="Y13" i="21" s="1"/>
  <c r="Y14" i="21" s="1"/>
  <c r="Y15" i="21" s="1"/>
  <c r="Y16" i="21" s="1"/>
  <c r="Y17" i="21" s="1"/>
  <c r="Y18" i="21" s="1"/>
  <c r="Y19" i="21" s="1"/>
  <c r="Y20" i="21" s="1"/>
  <c r="Y21" i="21" s="1"/>
  <c r="Y22" i="21" s="1"/>
  <c r="Y23" i="21" s="1"/>
  <c r="Y24" i="21" s="1"/>
  <c r="Y25" i="21" s="1"/>
  <c r="Y26" i="21" s="1"/>
  <c r="Y27" i="21" s="1"/>
  <c r="Y28" i="21" s="1"/>
  <c r="Y29" i="21" s="1"/>
  <c r="Y30" i="21" s="1"/>
  <c r="Y31" i="21" s="1"/>
  <c r="Y32" i="21" s="1"/>
  <c r="Y33" i="21" s="1"/>
  <c r="Y34" i="21" s="1"/>
  <c r="Y35" i="21" s="1"/>
  <c r="Y36" i="21" s="1"/>
  <c r="Y37" i="21" s="1"/>
  <c r="Y38" i="21" s="1"/>
  <c r="Y39" i="21" s="1"/>
  <c r="Y40" i="21" s="1"/>
  <c r="Y41" i="21" s="1"/>
  <c r="Y42" i="21" s="1"/>
  <c r="Y43" i="21" s="1"/>
  <c r="Y44" i="21" s="1"/>
  <c r="Y45" i="21" s="1"/>
  <c r="Y46" i="21" s="1"/>
  <c r="Y47" i="21" s="1"/>
  <c r="Y48" i="21" s="1"/>
  <c r="Y49" i="21" s="1"/>
  <c r="Y50" i="21" s="1"/>
  <c r="P12" i="21"/>
  <c r="H12" i="21"/>
  <c r="Q12" i="21" s="1"/>
  <c r="AK12" i="21" s="1"/>
  <c r="AY50" i="21" s="1"/>
  <c r="G12" i="21"/>
  <c r="Q9" i="21"/>
  <c r="H9" i="21" s="1"/>
  <c r="Q8" i="21"/>
  <c r="AK8" i="21" s="1"/>
  <c r="Q7" i="21"/>
  <c r="AK7" i="21" s="1"/>
  <c r="Q6" i="21"/>
  <c r="AK6" i="21" s="1"/>
  <c r="Q5" i="21"/>
  <c r="H5" i="21" s="1"/>
  <c r="Q4" i="21"/>
  <c r="H4" i="21" s="1"/>
  <c r="Q3" i="21"/>
  <c r="AK3" i="21" s="1"/>
  <c r="AK1" i="21"/>
  <c r="Q1" i="21"/>
  <c r="H11" i="21" l="1"/>
  <c r="Q11" i="21" s="1"/>
  <c r="AK11" i="21" s="1"/>
  <c r="M23" i="22" s="1"/>
  <c r="H7" i="21"/>
  <c r="AK9" i="21"/>
  <c r="H6" i="21"/>
  <c r="AK4" i="21"/>
  <c r="AK5" i="21"/>
  <c r="Q31" i="21"/>
  <c r="AK31" i="21" s="1"/>
  <c r="Q15" i="21"/>
  <c r="AK15" i="21" s="1"/>
  <c r="AY52" i="21" s="1"/>
  <c r="Q13" i="21"/>
  <c r="AK13" i="21" s="1"/>
  <c r="AY51" i="21" s="1"/>
  <c r="H8" i="21"/>
  <c r="Q16" i="21"/>
  <c r="AK16" i="21" s="1"/>
  <c r="AY53" i="21" s="1"/>
  <c r="J5" i="21"/>
  <c r="P38" i="21"/>
  <c r="H3" i="21"/>
  <c r="Q30" i="21" l="1"/>
  <c r="AK30" i="21" l="1"/>
  <c r="Q32" i="21"/>
  <c r="AK32" i="21" s="1"/>
  <c r="M9" i="22" s="1"/>
  <c r="CF12" i="21"/>
  <c r="CF13" i="21"/>
  <c r="CF14" i="21"/>
  <c r="CF15" i="21"/>
  <c r="CF16" i="21"/>
  <c r="CF17" i="21"/>
  <c r="CF18" i="21"/>
  <c r="CF19" i="21"/>
  <c r="CF20" i="21"/>
  <c r="CF21" i="21"/>
  <c r="CF22" i="21"/>
  <c r="CF23" i="21"/>
  <c r="CF24" i="21"/>
  <c r="CF25" i="21"/>
  <c r="CF26" i="21"/>
  <c r="CF27" i="21"/>
  <c r="CF28" i="21"/>
  <c r="CF29" i="21"/>
  <c r="CF30" i="21"/>
  <c r="CF31" i="21"/>
  <c r="CF32" i="21"/>
  <c r="CF33" i="21"/>
  <c r="CF34" i="21"/>
  <c r="CF35" i="21"/>
  <c r="CF36" i="21"/>
  <c r="CF37" i="21"/>
  <c r="CF38" i="21"/>
  <c r="CF39" i="21"/>
  <c r="CF40" i="21"/>
  <c r="CF41" i="21"/>
  <c r="CF42" i="21"/>
  <c r="CF43" i="21"/>
  <c r="CF44" i="21"/>
  <c r="CF45" i="21"/>
  <c r="CF46" i="21"/>
  <c r="CF47" i="21"/>
  <c r="CF48" i="21"/>
  <c r="CF49" i="21"/>
  <c r="CF50" i="21"/>
  <c r="CF11" i="21"/>
  <c r="CD12" i="21"/>
  <c r="CD13" i="21"/>
  <c r="CD14" i="21"/>
  <c r="CD15" i="21"/>
  <c r="CD16" i="21"/>
  <c r="CD17" i="21"/>
  <c r="CD18" i="21"/>
  <c r="CD19" i="21"/>
  <c r="CD20" i="21"/>
  <c r="CD21" i="21"/>
  <c r="CD22" i="21"/>
  <c r="CD23" i="21"/>
  <c r="CD24" i="21"/>
  <c r="CD25" i="21"/>
  <c r="CD26" i="21"/>
  <c r="CD27" i="21"/>
  <c r="CD28" i="21"/>
  <c r="CD29" i="21"/>
  <c r="CD30" i="21"/>
  <c r="CD31" i="21"/>
  <c r="CD32" i="21"/>
  <c r="CD33" i="21"/>
  <c r="CD34" i="21"/>
  <c r="CD35" i="21"/>
  <c r="CD36" i="21"/>
  <c r="CD37" i="21"/>
  <c r="CD38" i="21"/>
  <c r="CD39" i="21"/>
  <c r="CD40" i="21"/>
  <c r="CD41" i="21"/>
  <c r="CD42" i="21"/>
  <c r="CD43" i="21"/>
  <c r="CD44" i="21"/>
  <c r="CD45" i="21"/>
  <c r="CD46" i="21"/>
  <c r="CD47" i="21"/>
  <c r="CD48" i="21"/>
  <c r="CD49" i="21"/>
  <c r="CD50" i="21"/>
  <c r="CD11" i="21"/>
  <c r="CB12" i="21"/>
  <c r="CB13" i="21"/>
  <c r="CB14" i="21"/>
  <c r="CB15" i="21"/>
  <c r="CB16" i="21"/>
  <c r="CB17" i="21"/>
  <c r="CB18" i="21"/>
  <c r="CB19" i="21"/>
  <c r="CB20" i="21"/>
  <c r="CB21" i="21"/>
  <c r="CB22" i="21"/>
  <c r="CB23" i="21"/>
  <c r="CB24" i="21"/>
  <c r="CB25" i="21"/>
  <c r="CB26" i="21"/>
  <c r="CB27" i="21"/>
  <c r="CB28" i="21"/>
  <c r="CB29" i="21"/>
  <c r="CB30" i="21"/>
  <c r="CB31" i="21"/>
  <c r="CB32" i="21"/>
  <c r="CB33" i="21"/>
  <c r="CB34" i="21"/>
  <c r="CB35" i="21"/>
  <c r="CB36" i="21"/>
  <c r="CB37" i="21"/>
  <c r="CB38" i="21"/>
  <c r="CB39" i="21"/>
  <c r="CB40" i="21"/>
  <c r="CB41" i="21"/>
  <c r="CB42" i="21"/>
  <c r="CB43" i="21"/>
  <c r="CB44" i="21"/>
  <c r="CB45" i="21"/>
  <c r="CB46" i="21"/>
  <c r="CB47" i="21"/>
  <c r="CB48" i="21"/>
  <c r="CB49" i="21"/>
  <c r="CB50" i="21"/>
  <c r="CB11" i="21"/>
  <c r="BZ12" i="21"/>
  <c r="BZ13" i="21"/>
  <c r="BZ14" i="21"/>
  <c r="BZ15" i="21"/>
  <c r="BZ16" i="21"/>
  <c r="BZ17" i="21"/>
  <c r="BZ18" i="21"/>
  <c r="BZ19" i="21"/>
  <c r="BZ20" i="21"/>
  <c r="BZ21" i="21"/>
  <c r="BZ22" i="21"/>
  <c r="BZ23" i="21"/>
  <c r="BZ24" i="21"/>
  <c r="BZ25" i="21"/>
  <c r="BZ26" i="21"/>
  <c r="BZ27" i="21"/>
  <c r="BZ28" i="21"/>
  <c r="BZ29" i="21"/>
  <c r="BZ30" i="21"/>
  <c r="BZ31" i="21"/>
  <c r="BZ32" i="21"/>
  <c r="BZ33" i="21"/>
  <c r="BZ34" i="21"/>
  <c r="BZ35" i="21"/>
  <c r="BZ36" i="21"/>
  <c r="BZ37" i="21"/>
  <c r="BZ38" i="21"/>
  <c r="BZ39" i="21"/>
  <c r="BZ40" i="21"/>
  <c r="BZ41" i="21"/>
  <c r="BZ42" i="21"/>
  <c r="BZ43" i="21"/>
  <c r="BZ44" i="21"/>
  <c r="BZ45" i="21"/>
  <c r="BZ46" i="21"/>
  <c r="BZ47" i="21"/>
  <c r="BZ48" i="21"/>
  <c r="BZ49" i="21"/>
  <c r="BZ50" i="21"/>
  <c r="BZ11" i="21"/>
  <c r="BX12" i="21"/>
  <c r="BX13" i="21"/>
  <c r="BX14" i="21"/>
  <c r="BX15" i="21"/>
  <c r="BX16" i="21"/>
  <c r="BX17" i="21"/>
  <c r="BX18" i="21"/>
  <c r="BX19" i="21"/>
  <c r="BX20" i="21"/>
  <c r="BX21" i="21"/>
  <c r="BX22" i="21"/>
  <c r="BX23" i="21"/>
  <c r="BX24" i="21"/>
  <c r="BX25" i="21"/>
  <c r="BX26" i="21"/>
  <c r="BX27" i="21"/>
  <c r="BX28" i="21"/>
  <c r="BX29" i="21"/>
  <c r="BX30" i="21"/>
  <c r="BX31" i="21"/>
  <c r="BX32" i="21"/>
  <c r="BX33" i="21"/>
  <c r="BX34" i="21"/>
  <c r="BX35" i="21"/>
  <c r="BX36" i="21"/>
  <c r="BX37" i="21"/>
  <c r="BX38" i="21"/>
  <c r="BX39" i="21"/>
  <c r="BX40" i="21"/>
  <c r="BX41" i="21"/>
  <c r="BX42" i="21"/>
  <c r="BX43" i="21"/>
  <c r="BX44" i="21"/>
  <c r="BX45" i="21"/>
  <c r="BX46" i="21"/>
  <c r="BX47" i="21"/>
  <c r="BX48" i="21"/>
  <c r="BX49" i="21"/>
  <c r="BX50" i="21"/>
  <c r="BX11" i="21"/>
  <c r="BV12" i="21"/>
  <c r="BV13" i="21"/>
  <c r="BV14" i="21"/>
  <c r="BV15" i="21"/>
  <c r="BV16" i="21"/>
  <c r="BV17" i="21"/>
  <c r="BV18" i="21"/>
  <c r="BV19" i="21"/>
  <c r="BV20" i="21"/>
  <c r="BV21" i="21"/>
  <c r="BV22" i="21"/>
  <c r="BV23" i="21"/>
  <c r="BV24" i="21"/>
  <c r="BV25" i="21"/>
  <c r="BV26" i="21"/>
  <c r="BV27" i="21"/>
  <c r="BV28" i="21"/>
  <c r="BV29" i="21"/>
  <c r="BV30" i="21"/>
  <c r="BV31" i="21"/>
  <c r="BV32" i="21"/>
  <c r="BV33" i="21"/>
  <c r="BV34" i="21"/>
  <c r="BV35" i="21"/>
  <c r="BV36" i="21"/>
  <c r="BV37" i="21"/>
  <c r="BV38" i="21"/>
  <c r="BV39" i="21"/>
  <c r="BV40" i="21"/>
  <c r="BV41" i="21"/>
  <c r="BV42" i="21"/>
  <c r="BV43" i="21"/>
  <c r="BV44" i="21"/>
  <c r="BV45" i="21"/>
  <c r="BV46" i="21"/>
  <c r="BV47" i="21"/>
  <c r="BV48" i="21"/>
  <c r="BV49" i="21"/>
  <c r="BV50" i="21"/>
  <c r="BV11" i="21"/>
  <c r="CE12" i="21"/>
  <c r="CE13" i="21" s="1"/>
  <c r="CE14" i="21" s="1"/>
  <c r="CE15" i="21" s="1"/>
  <c r="CE16" i="21" s="1"/>
  <c r="CE17" i="21" s="1"/>
  <c r="CE18" i="21" s="1"/>
  <c r="CE19" i="21" s="1"/>
  <c r="CE20" i="21" s="1"/>
  <c r="CE21" i="21" s="1"/>
  <c r="CE22" i="21" s="1"/>
  <c r="CE23" i="21" s="1"/>
  <c r="CE24" i="21" s="1"/>
  <c r="CE25" i="21" s="1"/>
  <c r="CE26" i="21" s="1"/>
  <c r="CE27" i="21" s="1"/>
  <c r="CE28" i="21" s="1"/>
  <c r="CE29" i="21" s="1"/>
  <c r="CE30" i="21" s="1"/>
  <c r="CE31" i="21" s="1"/>
  <c r="CE32" i="21" s="1"/>
  <c r="CE33" i="21" s="1"/>
  <c r="CE34" i="21" s="1"/>
  <c r="CE35" i="21" s="1"/>
  <c r="CE36" i="21" s="1"/>
  <c r="CE37" i="21" s="1"/>
  <c r="CE38" i="21" s="1"/>
  <c r="CE39" i="21" s="1"/>
  <c r="CE40" i="21" s="1"/>
  <c r="CE41" i="21" s="1"/>
  <c r="CE42" i="21" s="1"/>
  <c r="CE43" i="21" s="1"/>
  <c r="CE44" i="21" s="1"/>
  <c r="CE45" i="21" s="1"/>
  <c r="CE46" i="21" s="1"/>
  <c r="CE47" i="21" s="1"/>
  <c r="CE48" i="21" s="1"/>
  <c r="CE49" i="21" s="1"/>
  <c r="CE50" i="21" s="1"/>
  <c r="CC12" i="21"/>
  <c r="CC13" i="21" s="1"/>
  <c r="CC14" i="21" s="1"/>
  <c r="CC15" i="21" s="1"/>
  <c r="CC16" i="21" s="1"/>
  <c r="CC17" i="21" s="1"/>
  <c r="CC18" i="21" s="1"/>
  <c r="CC19" i="21" s="1"/>
  <c r="CC20" i="21" s="1"/>
  <c r="CC21" i="21" s="1"/>
  <c r="CC22" i="21" s="1"/>
  <c r="CC23" i="21" s="1"/>
  <c r="CC24" i="21" s="1"/>
  <c r="CC25" i="21" s="1"/>
  <c r="CC26" i="21" s="1"/>
  <c r="CC27" i="21" s="1"/>
  <c r="CC28" i="21" s="1"/>
  <c r="CC29" i="21" s="1"/>
  <c r="CC30" i="21" s="1"/>
  <c r="CC31" i="21" s="1"/>
  <c r="CC32" i="21" s="1"/>
  <c r="CC33" i="21" s="1"/>
  <c r="CC34" i="21" s="1"/>
  <c r="CC35" i="21" s="1"/>
  <c r="CC36" i="21" s="1"/>
  <c r="CC37" i="21" s="1"/>
  <c r="CC38" i="21" s="1"/>
  <c r="CC39" i="21" s="1"/>
  <c r="CC40" i="21" s="1"/>
  <c r="CC41" i="21" s="1"/>
  <c r="CC42" i="21" s="1"/>
  <c r="CC43" i="21" s="1"/>
  <c r="CC44" i="21" s="1"/>
  <c r="CC45" i="21" s="1"/>
  <c r="CC46" i="21" s="1"/>
  <c r="CC47" i="21" s="1"/>
  <c r="CC48" i="21" s="1"/>
  <c r="CC49" i="21" s="1"/>
  <c r="CC50" i="21" s="1"/>
  <c r="CA12" i="21"/>
  <c r="CA13" i="21" s="1"/>
  <c r="CA14" i="21" s="1"/>
  <c r="CA15" i="21" s="1"/>
  <c r="CA16" i="21" s="1"/>
  <c r="CA17" i="21" s="1"/>
  <c r="CA18" i="21" s="1"/>
  <c r="CA19" i="21" s="1"/>
  <c r="CA20" i="21" s="1"/>
  <c r="CA21" i="21" s="1"/>
  <c r="CA22" i="21" s="1"/>
  <c r="CA23" i="21" s="1"/>
  <c r="CA24" i="21" s="1"/>
  <c r="CA25" i="21" s="1"/>
  <c r="CA26" i="21" s="1"/>
  <c r="CA27" i="21" s="1"/>
  <c r="CA28" i="21" s="1"/>
  <c r="CA29" i="21" s="1"/>
  <c r="CA30" i="21" s="1"/>
  <c r="CA31" i="21" s="1"/>
  <c r="CA32" i="21" s="1"/>
  <c r="CA33" i="21" s="1"/>
  <c r="CA34" i="21" s="1"/>
  <c r="CA35" i="21" s="1"/>
  <c r="CA36" i="21" s="1"/>
  <c r="CA37" i="21" s="1"/>
  <c r="CA38" i="21" s="1"/>
  <c r="CA39" i="21" s="1"/>
  <c r="CA40" i="21" s="1"/>
  <c r="CA41" i="21" s="1"/>
  <c r="CA42" i="21" s="1"/>
  <c r="CA43" i="21" s="1"/>
  <c r="CA44" i="21" s="1"/>
  <c r="CA45" i="21" s="1"/>
  <c r="CA46" i="21" s="1"/>
  <c r="CA47" i="21" s="1"/>
  <c r="CA48" i="21" s="1"/>
  <c r="CA49" i="21" s="1"/>
  <c r="CA50" i="21" s="1"/>
  <c r="BY12" i="21"/>
  <c r="BY13" i="21" s="1"/>
  <c r="BY14" i="21" s="1"/>
  <c r="BY15" i="21" s="1"/>
  <c r="BY16" i="21" s="1"/>
  <c r="BY17" i="21" s="1"/>
  <c r="BY18" i="21" s="1"/>
  <c r="BY19" i="21" s="1"/>
  <c r="BY20" i="21" s="1"/>
  <c r="BY21" i="21" s="1"/>
  <c r="BY22" i="21" s="1"/>
  <c r="BY23" i="21" s="1"/>
  <c r="BY24" i="21" s="1"/>
  <c r="BY25" i="21" s="1"/>
  <c r="BY26" i="21" s="1"/>
  <c r="BY27" i="21" s="1"/>
  <c r="BY28" i="21" s="1"/>
  <c r="BY29" i="21" s="1"/>
  <c r="BY30" i="21" s="1"/>
  <c r="BY31" i="21" s="1"/>
  <c r="BY32" i="21" s="1"/>
  <c r="BY33" i="21" s="1"/>
  <c r="BY34" i="21" s="1"/>
  <c r="BY35" i="21" s="1"/>
  <c r="BY36" i="21" s="1"/>
  <c r="BY37" i="21" s="1"/>
  <c r="BY38" i="21" s="1"/>
  <c r="BY39" i="21" s="1"/>
  <c r="BY40" i="21" s="1"/>
  <c r="BY41" i="21" s="1"/>
  <c r="BY42" i="21" s="1"/>
  <c r="BY43" i="21" s="1"/>
  <c r="BY44" i="21" s="1"/>
  <c r="BY45" i="21" s="1"/>
  <c r="BY46" i="21" s="1"/>
  <c r="BY47" i="21" s="1"/>
  <c r="BY48" i="21" s="1"/>
  <c r="BY49" i="21" s="1"/>
  <c r="BY50" i="21" s="1"/>
  <c r="BW12" i="21"/>
  <c r="BW13" i="21" s="1"/>
  <c r="BW14" i="21" s="1"/>
  <c r="BW15" i="21" s="1"/>
  <c r="BW16" i="21" s="1"/>
  <c r="BW17" i="21" s="1"/>
  <c r="BW18" i="21" s="1"/>
  <c r="BW19" i="21" s="1"/>
  <c r="BW20" i="21" s="1"/>
  <c r="BW21" i="21" s="1"/>
  <c r="BW22" i="21" s="1"/>
  <c r="BW23" i="21" s="1"/>
  <c r="BW24" i="21" s="1"/>
  <c r="BW25" i="21" s="1"/>
  <c r="BW26" i="21" s="1"/>
  <c r="BW27" i="21" s="1"/>
  <c r="BW28" i="21" s="1"/>
  <c r="BW29" i="21" s="1"/>
  <c r="BW30" i="21" s="1"/>
  <c r="BW31" i="21" s="1"/>
  <c r="BW32" i="21" s="1"/>
  <c r="BW33" i="21" s="1"/>
  <c r="BW34" i="21" s="1"/>
  <c r="BW35" i="21" s="1"/>
  <c r="BW36" i="21" s="1"/>
  <c r="BW37" i="21" s="1"/>
  <c r="BW38" i="21" s="1"/>
  <c r="BW39" i="21" s="1"/>
  <c r="BW40" i="21" s="1"/>
  <c r="BW41" i="21" s="1"/>
  <c r="BW42" i="21" s="1"/>
  <c r="BW43" i="21" s="1"/>
  <c r="BW44" i="21" s="1"/>
  <c r="BW45" i="21" s="1"/>
  <c r="BW46" i="21" s="1"/>
  <c r="BW47" i="21" s="1"/>
  <c r="BW48" i="21" s="1"/>
  <c r="BW49" i="21" s="1"/>
  <c r="BW50" i="21" s="1"/>
  <c r="BU12" i="21"/>
  <c r="BU13" i="21" s="1"/>
  <c r="BU14" i="21" s="1"/>
  <c r="BU15" i="21" s="1"/>
  <c r="BU16" i="21" s="1"/>
  <c r="BU17" i="21" s="1"/>
  <c r="BU18" i="21" s="1"/>
  <c r="BU19" i="21" s="1"/>
  <c r="BU20" i="21" s="1"/>
  <c r="BU21" i="21" s="1"/>
  <c r="BU22" i="21" s="1"/>
  <c r="BU23" i="21" s="1"/>
  <c r="BU24" i="21" s="1"/>
  <c r="BU25" i="21" s="1"/>
  <c r="BU26" i="21" s="1"/>
  <c r="BU27" i="21" s="1"/>
  <c r="BU28" i="21" s="1"/>
  <c r="BU29" i="21" s="1"/>
  <c r="BU30" i="21" s="1"/>
  <c r="BU31" i="21" s="1"/>
  <c r="BU32" i="21" s="1"/>
  <c r="BU33" i="21" s="1"/>
  <c r="BU34" i="21" s="1"/>
  <c r="BU35" i="21" s="1"/>
  <c r="BU36" i="21" s="1"/>
  <c r="BU37" i="21" s="1"/>
  <c r="BU38" i="21" s="1"/>
  <c r="BU39" i="21" s="1"/>
  <c r="BU40" i="21" s="1"/>
  <c r="BU41" i="21" s="1"/>
  <c r="BU42" i="21" s="1"/>
  <c r="BU43" i="21" s="1"/>
  <c r="BU44" i="21" s="1"/>
  <c r="BU45" i="21" s="1"/>
  <c r="BU46" i="21" s="1"/>
  <c r="BU47" i="21" s="1"/>
  <c r="BU48" i="21" s="1"/>
  <c r="BU49" i="21" s="1"/>
  <c r="BU50" i="21" s="1"/>
  <c r="Q2" i="21" l="1"/>
  <c r="AK2" i="21"/>
  <c r="I3" i="8"/>
  <c r="I4" i="8" s="1"/>
  <c r="I5" i="8" s="1"/>
  <c r="I6" i="8" s="1"/>
  <c r="I7" i="8" s="1"/>
  <c r="I8" i="8" s="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G3" i="8"/>
  <c r="G4" i="8" s="1"/>
  <c r="G5" i="8" s="1"/>
  <c r="G6" i="8" s="1"/>
  <c r="G7" i="8" s="1"/>
  <c r="G8" i="8" s="1"/>
  <c r="G9" i="8" s="1"/>
  <c r="G10" i="8" s="1"/>
  <c r="G11" i="8" s="1"/>
  <c r="G12" i="8" s="1"/>
  <c r="G13" i="8" s="1"/>
  <c r="G14" i="8" s="1"/>
  <c r="G15" i="8" s="1"/>
  <c r="G16" i="8" s="1"/>
  <c r="G17" i="8" s="1"/>
  <c r="G18" i="8" s="1"/>
  <c r="G19" i="8" s="1"/>
  <c r="G20" i="8" s="1"/>
  <c r="G21" i="8" s="1"/>
  <c r="G22" i="8" s="1"/>
  <c r="G23" i="8" s="1"/>
  <c r="G24" i="8" s="1"/>
  <c r="G25" i="8" s="1"/>
  <c r="G26" i="8" s="1"/>
  <c r="G27" i="8" s="1"/>
  <c r="G28" i="8" s="1"/>
  <c r="G29" i="8" s="1"/>
  <c r="G30" i="8" s="1"/>
  <c r="G31" i="8" s="1"/>
  <c r="G32" i="8" s="1"/>
  <c r="G33" i="8" s="1"/>
  <c r="G34" i="8" s="1"/>
  <c r="G35" i="8" s="1"/>
  <c r="G36" i="8" s="1"/>
  <c r="G37" i="8" s="1"/>
  <c r="G38" i="8" s="1"/>
  <c r="G39" i="8" s="1"/>
  <c r="E3" i="8"/>
  <c r="E4" i="8" s="1"/>
  <c r="E5" i="8" s="1"/>
  <c r="E6" i="8" s="1"/>
  <c r="E7" i="8" s="1"/>
  <c r="E8" i="8" s="1"/>
  <c r="E9" i="8" s="1"/>
  <c r="E10" i="8" s="1"/>
  <c r="E11" i="8" s="1"/>
  <c r="E12" i="8" s="1"/>
  <c r="E13" i="8" s="1"/>
  <c r="E14" i="8" s="1"/>
  <c r="E15" i="8" s="1"/>
  <c r="E16" i="8" s="1"/>
  <c r="E17" i="8" s="1"/>
  <c r="E18" i="8" s="1"/>
  <c r="E19" i="8" s="1"/>
  <c r="E20" i="8" s="1"/>
  <c r="E21" i="8" s="1"/>
  <c r="E22" i="8" s="1"/>
  <c r="E23" i="8" s="1"/>
  <c r="E24" i="8" s="1"/>
  <c r="E25" i="8" s="1"/>
  <c r="E26" i="8" s="1"/>
  <c r="E27" i="8" s="1"/>
  <c r="E28" i="8" s="1"/>
  <c r="E29" i="8" s="1"/>
  <c r="E30" i="8" s="1"/>
  <c r="E31" i="8" s="1"/>
  <c r="E32" i="8" s="1"/>
  <c r="E33" i="8" s="1"/>
  <c r="E34" i="8" s="1"/>
  <c r="E35" i="8" s="1"/>
  <c r="E36" i="8" s="1"/>
  <c r="E37" i="8" s="1"/>
  <c r="E38" i="8" s="1"/>
  <c r="E39" i="8" s="1"/>
  <c r="E40" i="8" l="1"/>
  <c r="E41" i="8" s="1"/>
  <c r="K3" i="8"/>
  <c r="K4" i="8" s="1"/>
  <c r="K5" i="8" s="1"/>
  <c r="K6" i="8" s="1"/>
  <c r="K7" i="8" s="1"/>
  <c r="K8" i="8" s="1"/>
  <c r="K9" i="8" s="1"/>
  <c r="K10" i="8" s="1"/>
  <c r="K11" i="8" s="1"/>
  <c r="K12" i="8" s="1"/>
  <c r="K13" i="8" s="1"/>
  <c r="K14" i="8" s="1"/>
  <c r="K15" i="8" s="1"/>
  <c r="K16" i="8" s="1"/>
  <c r="K17" i="8" s="1"/>
  <c r="K18" i="8" s="1"/>
  <c r="K19" i="8" s="1"/>
  <c r="K20" i="8" s="1"/>
  <c r="K21" i="8" s="1"/>
  <c r="K22" i="8" s="1"/>
  <c r="K23" i="8" s="1"/>
  <c r="K24" i="8" s="1"/>
  <c r="K25" i="8" s="1"/>
  <c r="K26" i="8" s="1"/>
  <c r="K27" i="8" s="1"/>
  <c r="K28" i="8" s="1"/>
  <c r="K29" i="8" s="1"/>
  <c r="K30" i="8" s="1"/>
  <c r="K31" i="8" s="1"/>
  <c r="K32" i="8" s="1"/>
  <c r="K33" i="8" s="1"/>
  <c r="K34" i="8" s="1"/>
  <c r="K35" i="8" s="1"/>
  <c r="K36" i="8" s="1"/>
  <c r="K37" i="8" s="1"/>
  <c r="K38" i="8" s="1"/>
  <c r="K39" i="8" s="1"/>
  <c r="K40" i="8" s="1"/>
  <c r="K41" i="8" s="1"/>
  <c r="I40" i="8"/>
  <c r="I41" i="8" s="1"/>
  <c r="G40" i="8"/>
  <c r="G41" i="8" s="1"/>
  <c r="C3" i="8"/>
  <c r="C4" i="8" s="1"/>
  <c r="C5" i="8" s="1"/>
  <c r="C6" i="8" s="1"/>
  <c r="C7" i="8" s="1"/>
  <c r="C8" i="8" s="1"/>
  <c r="C9" i="8" s="1"/>
  <c r="C10" i="8" s="1"/>
  <c r="C11" i="8" s="1"/>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A3" i="8"/>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J32" i="16" l="1"/>
  <c r="AI32" i="16"/>
  <c r="AH32" i="16"/>
  <c r="AG32" i="16"/>
  <c r="AF32" i="16"/>
  <c r="AE32" i="16"/>
  <c r="AD32" i="16"/>
  <c r="AC32" i="16"/>
  <c r="AB32" i="16"/>
  <c r="AA32" i="16"/>
  <c r="Z32" i="16"/>
  <c r="Y32" i="16"/>
  <c r="AJ31" i="16"/>
  <c r="AI31" i="16"/>
  <c r="AH31" i="16"/>
  <c r="AG31" i="16"/>
  <c r="AF31" i="16"/>
  <c r="AE31" i="16"/>
  <c r="AD31" i="16"/>
  <c r="AC31" i="16"/>
  <c r="AB31" i="16"/>
  <c r="AA31" i="16"/>
  <c r="Z31" i="16"/>
  <c r="Y31" i="16"/>
  <c r="AJ30" i="16"/>
  <c r="AI30" i="16"/>
  <c r="AH30" i="16"/>
  <c r="AG30" i="16"/>
  <c r="AF30" i="16"/>
  <c r="AE30" i="16"/>
  <c r="AD30" i="16"/>
  <c r="AC30" i="16"/>
  <c r="AB30" i="16"/>
  <c r="AA30" i="16"/>
  <c r="Z30" i="16"/>
  <c r="Y30" i="16"/>
  <c r="AJ29" i="16"/>
  <c r="AI29" i="16"/>
  <c r="AH29" i="16"/>
  <c r="AG29" i="16"/>
  <c r="AF29" i="16"/>
  <c r="AE29" i="16"/>
  <c r="AD29" i="16"/>
  <c r="AC29" i="16"/>
  <c r="AB29" i="16"/>
  <c r="AA29" i="16"/>
  <c r="Z29" i="16"/>
  <c r="Y29" i="16"/>
  <c r="AJ28" i="16"/>
  <c r="AI28" i="16"/>
  <c r="AH28" i="16"/>
  <c r="AG28" i="16"/>
  <c r="AF28" i="16"/>
  <c r="AE28" i="16"/>
  <c r="AD28" i="16"/>
  <c r="AC28" i="16"/>
  <c r="AB28" i="16"/>
  <c r="AA28" i="16"/>
  <c r="Z28" i="16"/>
  <c r="Y28" i="16"/>
  <c r="AJ27" i="16"/>
  <c r="AI27" i="16"/>
  <c r="AH27" i="16"/>
  <c r="AG27" i="16"/>
  <c r="AF27" i="16"/>
  <c r="AE27" i="16"/>
  <c r="AD27" i="16"/>
  <c r="AC27" i="16"/>
  <c r="AB27" i="16"/>
  <c r="AA27" i="16"/>
  <c r="Z27" i="16"/>
  <c r="Y27" i="16"/>
  <c r="AJ26" i="16"/>
  <c r="AI26" i="16"/>
  <c r="AH26" i="16"/>
  <c r="AG26" i="16"/>
  <c r="AF26" i="16"/>
  <c r="AE26" i="16"/>
  <c r="AD26" i="16"/>
  <c r="AC26" i="16"/>
  <c r="AB26" i="16"/>
  <c r="AA26" i="16"/>
  <c r="Z26" i="16"/>
  <c r="Y26" i="16"/>
  <c r="AJ25" i="16"/>
  <c r="AI25" i="16"/>
  <c r="AH25" i="16"/>
  <c r="AG25" i="16"/>
  <c r="AF25" i="16"/>
  <c r="AE25" i="16"/>
  <c r="AD25" i="16"/>
  <c r="AC25" i="16"/>
  <c r="AB25" i="16"/>
  <c r="AA25" i="16"/>
  <c r="Z25" i="16"/>
  <c r="Y25" i="16"/>
  <c r="AJ24" i="16"/>
  <c r="AI24" i="16"/>
  <c r="AH24" i="16"/>
  <c r="AG24" i="16"/>
  <c r="AF24" i="16"/>
  <c r="AE24" i="16"/>
  <c r="AD24" i="16"/>
  <c r="AC24" i="16"/>
  <c r="AB24" i="16"/>
  <c r="AA24" i="16"/>
  <c r="Z24" i="16"/>
  <c r="Y24" i="16"/>
  <c r="AJ23" i="16"/>
  <c r="AI23" i="16"/>
  <c r="AH23" i="16"/>
  <c r="AG23" i="16"/>
  <c r="AF23" i="16"/>
  <c r="AE23" i="16"/>
  <c r="AD23" i="16"/>
  <c r="AC23" i="16"/>
  <c r="AB23" i="16"/>
  <c r="AA23" i="16"/>
  <c r="Z23" i="16"/>
  <c r="Y23" i="16"/>
  <c r="AJ22" i="16"/>
  <c r="AI22" i="16"/>
  <c r="AH22" i="16"/>
  <c r="AG22" i="16"/>
  <c r="AF22" i="16"/>
  <c r="AE22" i="16"/>
  <c r="AD22" i="16"/>
  <c r="AC22" i="16"/>
  <c r="AB22" i="16"/>
  <c r="AA22" i="16"/>
  <c r="Z22" i="16"/>
  <c r="Y22" i="16"/>
  <c r="AJ21" i="16"/>
  <c r="AI21" i="16"/>
  <c r="AH21" i="16"/>
  <c r="AG21" i="16"/>
  <c r="AF21" i="16"/>
  <c r="AE21" i="16"/>
  <c r="AD21" i="16"/>
  <c r="AC21" i="16"/>
  <c r="AB21" i="16"/>
  <c r="AA21" i="16"/>
  <c r="Z21" i="16"/>
  <c r="Y21" i="16"/>
  <c r="AJ20" i="16"/>
  <c r="AI20" i="16"/>
  <c r="AH20" i="16"/>
  <c r="AG20" i="16"/>
  <c r="AF20" i="16"/>
  <c r="AE20" i="16"/>
  <c r="AD20" i="16"/>
  <c r="AC20" i="16"/>
  <c r="AB20" i="16"/>
  <c r="AA20" i="16"/>
  <c r="Z20" i="16"/>
  <c r="Y20" i="16"/>
  <c r="AJ19" i="16"/>
  <c r="AI19" i="16"/>
  <c r="AH19" i="16"/>
  <c r="AG19" i="16"/>
  <c r="AF19" i="16"/>
  <c r="AE19" i="16"/>
  <c r="AD19" i="16"/>
  <c r="AC19" i="16"/>
  <c r="AB19" i="16"/>
  <c r="AA19" i="16"/>
  <c r="Z19" i="16"/>
  <c r="Y19" i="16"/>
  <c r="AJ18" i="16"/>
  <c r="AI18" i="16"/>
  <c r="AH18" i="16"/>
  <c r="AG18" i="16"/>
  <c r="AF18" i="16"/>
  <c r="AE18" i="16"/>
  <c r="AD18" i="16"/>
  <c r="AC18" i="16"/>
  <c r="AB18" i="16"/>
  <c r="AA18" i="16"/>
  <c r="Z18" i="16"/>
  <c r="Y18" i="16"/>
  <c r="AJ17" i="16"/>
  <c r="AI17" i="16"/>
  <c r="AH17" i="16"/>
  <c r="AG17" i="16"/>
  <c r="AF17" i="16"/>
  <c r="AE17" i="16"/>
  <c r="AD17" i="16"/>
  <c r="AC17" i="16"/>
  <c r="AB17" i="16"/>
  <c r="AA17" i="16"/>
  <c r="Z17" i="16"/>
  <c r="Y17" i="16"/>
  <c r="AJ16" i="16"/>
  <c r="AI16" i="16"/>
  <c r="AH16" i="16"/>
  <c r="AG16" i="16"/>
  <c r="AF16" i="16"/>
  <c r="AE16" i="16"/>
  <c r="AD16" i="16"/>
  <c r="AC16" i="16"/>
  <c r="AB16" i="16"/>
  <c r="AA16" i="16"/>
  <c r="Z16" i="16"/>
  <c r="Y16" i="16"/>
  <c r="AJ15" i="16"/>
  <c r="AI15" i="16"/>
  <c r="AH15" i="16"/>
  <c r="AG15" i="16"/>
  <c r="AF15" i="16"/>
  <c r="AE15" i="16"/>
  <c r="AD15" i="16"/>
  <c r="AC15" i="16"/>
  <c r="AB15" i="16"/>
  <c r="AA15" i="16"/>
  <c r="Z15" i="16"/>
  <c r="Y15" i="16"/>
  <c r="AJ14" i="16"/>
  <c r="AI14" i="16"/>
  <c r="AH14" i="16"/>
  <c r="AG14" i="16"/>
  <c r="AF14" i="16"/>
  <c r="AE14" i="16"/>
  <c r="AD14" i="16"/>
  <c r="AC14" i="16"/>
  <c r="AB14" i="16"/>
  <c r="AA14" i="16"/>
  <c r="Z14" i="16"/>
  <c r="Y14" i="16"/>
  <c r="AJ13" i="16"/>
  <c r="AI13" i="16"/>
  <c r="AH13" i="16"/>
  <c r="AG13" i="16"/>
  <c r="AF13" i="16"/>
  <c r="AE13" i="16"/>
  <c r="AD13" i="16"/>
  <c r="AC13" i="16"/>
  <c r="AB13" i="16"/>
  <c r="AA13" i="16"/>
  <c r="Z13" i="16"/>
  <c r="Y13" i="16"/>
  <c r="AJ12" i="16"/>
  <c r="AI12" i="16"/>
  <c r="AH12" i="16"/>
  <c r="AG12" i="16"/>
  <c r="AF12" i="16"/>
  <c r="AE12" i="16"/>
  <c r="AD12" i="16"/>
  <c r="AC12" i="16"/>
  <c r="AB12" i="16"/>
  <c r="AA12" i="16"/>
  <c r="Z12" i="16"/>
  <c r="Y12" i="16"/>
  <c r="AJ11" i="16"/>
  <c r="AI11" i="16"/>
  <c r="AH11" i="16"/>
  <c r="AG11" i="16"/>
  <c r="AF11" i="16"/>
  <c r="AE11" i="16"/>
  <c r="AD11" i="16"/>
  <c r="AC11" i="16"/>
  <c r="AB11" i="16"/>
  <c r="AA11" i="16"/>
  <c r="Z11" i="16"/>
  <c r="Y11" i="16"/>
  <c r="C72" i="16"/>
  <c r="AJ50" i="16" l="1"/>
  <c r="AI50" i="16"/>
  <c r="AH50" i="16"/>
  <c r="AG50" i="16"/>
  <c r="AF50" i="16"/>
  <c r="AE50" i="16"/>
  <c r="AD50" i="16"/>
  <c r="AC50" i="16"/>
  <c r="AB50" i="16"/>
  <c r="AA50" i="16"/>
  <c r="Z50" i="16"/>
  <c r="Y50" i="16"/>
  <c r="AJ49" i="16"/>
  <c r="AI49" i="16"/>
  <c r="AH49" i="16"/>
  <c r="AG49" i="16"/>
  <c r="AF49" i="16"/>
  <c r="AE49" i="16"/>
  <c r="AD49" i="16"/>
  <c r="AC49" i="16"/>
  <c r="AB49" i="16"/>
  <c r="AA49" i="16"/>
  <c r="Z49" i="16"/>
  <c r="Y49" i="16"/>
  <c r="AJ48" i="16"/>
  <c r="AI48" i="16"/>
  <c r="AH48" i="16"/>
  <c r="AG48" i="16"/>
  <c r="AF48" i="16"/>
  <c r="AE48" i="16"/>
  <c r="AD48" i="16"/>
  <c r="AC48" i="16"/>
  <c r="AB48" i="16"/>
  <c r="AA48" i="16"/>
  <c r="Z48" i="16"/>
  <c r="Y48" i="16"/>
  <c r="AJ47" i="16"/>
  <c r="AI47" i="16"/>
  <c r="AH47" i="16"/>
  <c r="AG47" i="16"/>
  <c r="AF47" i="16"/>
  <c r="AE47" i="16"/>
  <c r="AD47" i="16"/>
  <c r="AC47" i="16"/>
  <c r="AB47" i="16"/>
  <c r="AA47" i="16"/>
  <c r="Z47" i="16"/>
  <c r="Y47" i="16"/>
  <c r="AJ46" i="16"/>
  <c r="AI46" i="16"/>
  <c r="AH46" i="16"/>
  <c r="AG46" i="16"/>
  <c r="AF46" i="16"/>
  <c r="AE46" i="16"/>
  <c r="AD46" i="16"/>
  <c r="AC46" i="16"/>
  <c r="AB46" i="16"/>
  <c r="AA46" i="16"/>
  <c r="Z46" i="16"/>
  <c r="Y46" i="16"/>
  <c r="AJ45" i="16"/>
  <c r="AI45" i="16"/>
  <c r="AH45" i="16"/>
  <c r="AG45" i="16"/>
  <c r="AF45" i="16"/>
  <c r="AE45" i="16"/>
  <c r="AD45" i="16"/>
  <c r="AC45" i="16"/>
  <c r="AB45" i="16"/>
  <c r="AA45" i="16"/>
  <c r="Z45" i="16"/>
  <c r="Y45" i="16"/>
  <c r="AJ44" i="16"/>
  <c r="AI44" i="16"/>
  <c r="AH44" i="16"/>
  <c r="AG44" i="16"/>
  <c r="AF44" i="16"/>
  <c r="AE44" i="16"/>
  <c r="AD44" i="16"/>
  <c r="AC44" i="16"/>
  <c r="AB44" i="16"/>
  <c r="AA44" i="16"/>
  <c r="Z44" i="16"/>
  <c r="Y44" i="16"/>
  <c r="AJ43" i="16"/>
  <c r="AI43" i="16"/>
  <c r="AH43" i="16"/>
  <c r="AG43" i="16"/>
  <c r="AF43" i="16"/>
  <c r="AE43" i="16"/>
  <c r="AD43" i="16"/>
  <c r="AC43" i="16"/>
  <c r="AB43" i="16"/>
  <c r="AA43" i="16"/>
  <c r="Z43" i="16"/>
  <c r="Y43" i="16"/>
  <c r="AJ42" i="16"/>
  <c r="AI42" i="16"/>
  <c r="AH42" i="16"/>
  <c r="AG42" i="16"/>
  <c r="AF42" i="16"/>
  <c r="AE42" i="16"/>
  <c r="AD42" i="16"/>
  <c r="AC42" i="16"/>
  <c r="AB42" i="16"/>
  <c r="AA42" i="16"/>
  <c r="Z42" i="16"/>
  <c r="Y42" i="16"/>
  <c r="AJ41" i="16"/>
  <c r="AI41" i="16"/>
  <c r="AH41" i="16"/>
  <c r="AG41" i="16"/>
  <c r="AF41" i="16"/>
  <c r="AE41" i="16"/>
  <c r="AD41" i="16"/>
  <c r="AC41" i="16"/>
  <c r="AB41" i="16"/>
  <c r="AA41" i="16"/>
  <c r="Z41" i="16"/>
  <c r="Y41" i="16"/>
  <c r="AJ40" i="16"/>
  <c r="AI40" i="16"/>
  <c r="AH40" i="16"/>
  <c r="AG40" i="16"/>
  <c r="AF40" i="16"/>
  <c r="AE40" i="16"/>
  <c r="AD40" i="16"/>
  <c r="AC40" i="16"/>
  <c r="AB40" i="16"/>
  <c r="AA40" i="16"/>
  <c r="Z40" i="16"/>
  <c r="Y40" i="16"/>
  <c r="AJ39" i="16"/>
  <c r="AI39" i="16"/>
  <c r="AH39" i="16"/>
  <c r="AG39" i="16"/>
  <c r="AF39" i="16"/>
  <c r="AE39" i="16"/>
  <c r="AD39" i="16"/>
  <c r="AC39" i="16"/>
  <c r="AB39" i="16"/>
  <c r="AA39" i="16"/>
  <c r="Z39" i="16"/>
  <c r="Y39" i="16"/>
  <c r="AJ38" i="16"/>
  <c r="AI38" i="16"/>
  <c r="AH38" i="16"/>
  <c r="AG38" i="16"/>
  <c r="AF38" i="16"/>
  <c r="AE38" i="16"/>
  <c r="AD38" i="16"/>
  <c r="AC38" i="16"/>
  <c r="AB38" i="16"/>
  <c r="AA38" i="16"/>
  <c r="Z38" i="16"/>
  <c r="Y38" i="16"/>
  <c r="AJ37" i="16"/>
  <c r="AI37" i="16"/>
  <c r="AH37" i="16"/>
  <c r="AG37" i="16"/>
  <c r="AF37" i="16"/>
  <c r="AE37" i="16"/>
  <c r="AD37" i="16"/>
  <c r="AC37" i="16"/>
  <c r="AB37" i="16"/>
  <c r="AA37" i="16"/>
  <c r="Z37" i="16"/>
  <c r="Y37" i="16"/>
  <c r="AJ36" i="16"/>
  <c r="AI36" i="16"/>
  <c r="AH36" i="16"/>
  <c r="AG36" i="16"/>
  <c r="AF36" i="16"/>
  <c r="AE36" i="16"/>
  <c r="AD36" i="16"/>
  <c r="AC36" i="16"/>
  <c r="AB36" i="16"/>
  <c r="AA36" i="16"/>
  <c r="Z36" i="16"/>
  <c r="Y36" i="16"/>
  <c r="AJ35" i="16"/>
  <c r="AI35" i="16"/>
  <c r="AH35" i="16"/>
  <c r="AG35" i="16"/>
  <c r="AF35" i="16"/>
  <c r="AE35" i="16"/>
  <c r="AD35" i="16"/>
  <c r="AC35" i="16"/>
  <c r="AB35" i="16"/>
  <c r="AA35" i="16"/>
  <c r="Z35" i="16"/>
  <c r="Y35" i="16"/>
  <c r="AJ34" i="16"/>
  <c r="AI34" i="16"/>
  <c r="AH34" i="16"/>
  <c r="AG34" i="16"/>
  <c r="AF34" i="16"/>
  <c r="AE34" i="16"/>
  <c r="AD34" i="16"/>
  <c r="AC34" i="16"/>
  <c r="AB34" i="16"/>
  <c r="AA34" i="16"/>
  <c r="Z34" i="16"/>
  <c r="Y34" i="16"/>
  <c r="AJ33" i="16"/>
  <c r="AI33" i="16"/>
  <c r="AH33" i="16"/>
  <c r="AG33" i="16"/>
  <c r="AF33" i="16"/>
  <c r="AE33" i="16"/>
  <c r="AD33" i="16"/>
  <c r="AC33" i="16"/>
  <c r="AB33" i="16"/>
  <c r="AA33" i="16"/>
  <c r="Z33" i="16"/>
  <c r="Y3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z000cpwz</author>
    <author>Joern Guder</author>
  </authors>
  <commentList>
    <comment ref="A1" authorId="0" shapeId="0" xr:uid="{00000000-0006-0000-0000-000001000000}">
      <text>
        <r>
          <rPr>
            <b/>
            <sz val="12"/>
            <color indexed="81"/>
            <rFont val="Tahoma"/>
            <family val="2"/>
          </rPr>
          <t>Dieses Feld ist nur informativ - es wird nicht ausgewertet.</t>
        </r>
      </text>
    </comment>
    <comment ref="B2" authorId="0" shapeId="0" xr:uid="{00000000-0006-0000-0000-000002000000}">
      <text>
        <r>
          <rPr>
            <sz val="9"/>
            <color indexed="81"/>
            <rFont val="Tahoma"/>
            <family val="2"/>
          </rPr>
          <t>Diese Auswahlliste kann über das Tabellenblatt</t>
        </r>
        <r>
          <rPr>
            <b/>
            <sz val="9"/>
            <color indexed="81"/>
            <rFont val="Tahoma"/>
            <family val="2"/>
          </rPr>
          <t xml:space="preserve">
PARAMETER  SPALTE B 
</t>
        </r>
        <r>
          <rPr>
            <sz val="9"/>
            <color indexed="81"/>
            <rFont val="Tahoma"/>
            <family val="2"/>
          </rPr>
          <t>an die individuellen Bezeichnungen angepasst werden.</t>
        </r>
        <r>
          <rPr>
            <sz val="9"/>
            <color indexed="81"/>
            <rFont val="Tahoma"/>
            <family val="2"/>
          </rPr>
          <t xml:space="preserve">
</t>
        </r>
      </text>
    </comment>
    <comment ref="A3" authorId="0" shapeId="0" xr:uid="{00000000-0006-0000-0000-000003000000}">
      <text>
        <r>
          <rPr>
            <b/>
            <sz val="12"/>
            <color indexed="81"/>
            <rFont val="Tahoma"/>
            <family val="2"/>
          </rPr>
          <t>Dieses Feld ist nur informativ - es wird 
nicht ausgewertet</t>
        </r>
        <r>
          <rPr>
            <sz val="12"/>
            <color indexed="81"/>
            <rFont val="Tahoma"/>
            <family val="2"/>
          </rPr>
          <t xml:space="preserve">
</t>
        </r>
      </text>
    </comment>
    <comment ref="A4" authorId="0" shapeId="0" xr:uid="{00000000-0006-0000-0000-000004000000}">
      <text>
        <r>
          <rPr>
            <b/>
            <sz val="12"/>
            <color indexed="81"/>
            <rFont val="Tahoma"/>
            <family val="2"/>
          </rPr>
          <t>Die zutreffende Lastgruppe (1-7) wird automatisch zugesteuert, 
je nachdem für welche Lastgruppe" die "Bezeichnung eingetragen" wird.</t>
        </r>
      </text>
    </comment>
    <comment ref="A5" authorId="0" shapeId="0" xr:uid="{00000000-0006-0000-0000-000005000000}">
      <text>
        <r>
          <rPr>
            <b/>
            <sz val="12"/>
            <color indexed="81"/>
            <rFont val="Tahoma"/>
            <family val="2"/>
          </rPr>
          <t>Fehlende "Lastarten 1" können unter "Parameter" individuell hinzugefügt werden.</t>
        </r>
        <r>
          <rPr>
            <sz val="12"/>
            <color indexed="81"/>
            <rFont val="Tahoma"/>
            <family val="2"/>
          </rPr>
          <t xml:space="preserve">
</t>
        </r>
      </text>
    </comment>
    <comment ref="B5" authorId="0" shapeId="0" xr:uid="{00000000-0006-0000-0000-000006000000}">
      <text>
        <r>
          <rPr>
            <sz val="9"/>
            <color indexed="81"/>
            <rFont val="Tahoma"/>
            <family val="2"/>
          </rPr>
          <t>Diese Auswahlliste kann über das Tabellenblatt</t>
        </r>
        <r>
          <rPr>
            <b/>
            <sz val="9"/>
            <color indexed="81"/>
            <rFont val="Tahoma"/>
            <family val="2"/>
          </rPr>
          <t xml:space="preserve">
PARAMETER  SPALTE F 
</t>
        </r>
        <r>
          <rPr>
            <sz val="9"/>
            <color indexed="81"/>
            <rFont val="Tahoma"/>
            <family val="2"/>
          </rPr>
          <t>an die individuellen Bezeichnungen angepasst werden.</t>
        </r>
        <r>
          <rPr>
            <sz val="9"/>
            <color indexed="81"/>
            <rFont val="Tahoma"/>
            <family val="2"/>
          </rPr>
          <t xml:space="preserve">
</t>
        </r>
      </text>
    </comment>
    <comment ref="A6" authorId="0" shapeId="0" xr:uid="{00000000-0006-0000-0000-000007000000}">
      <text>
        <r>
          <rPr>
            <b/>
            <sz val="12"/>
            <color indexed="81"/>
            <rFont val="Tahoma"/>
            <family val="2"/>
          </rPr>
          <t>Fehlende "Lastarten 2" können unter "Parameter" individuell hinzugefügt werden.</t>
        </r>
        <r>
          <rPr>
            <sz val="12"/>
            <color indexed="81"/>
            <rFont val="Tahoma"/>
            <family val="2"/>
          </rPr>
          <t xml:space="preserve">
</t>
        </r>
      </text>
    </comment>
    <comment ref="B6" authorId="0" shapeId="0" xr:uid="{00000000-0006-0000-0000-000008000000}">
      <text>
        <r>
          <rPr>
            <sz val="9"/>
            <color indexed="81"/>
            <rFont val="Tahoma"/>
            <family val="2"/>
          </rPr>
          <t>Diese Auswahlliste kann über das Tabellenblatt</t>
        </r>
        <r>
          <rPr>
            <b/>
            <sz val="9"/>
            <color indexed="81"/>
            <rFont val="Tahoma"/>
            <family val="2"/>
          </rPr>
          <t xml:space="preserve">
PARAMETER  SPALTE H 
</t>
        </r>
        <r>
          <rPr>
            <sz val="9"/>
            <color indexed="81"/>
            <rFont val="Tahoma"/>
            <family val="2"/>
          </rPr>
          <t>an die individuellen Bezeichnungen angepasst werden.</t>
        </r>
        <r>
          <rPr>
            <sz val="9"/>
            <color indexed="81"/>
            <rFont val="Tahoma"/>
            <family val="2"/>
          </rPr>
          <t xml:space="preserve">
</t>
        </r>
      </text>
    </comment>
    <comment ref="B8" authorId="0" shapeId="0" xr:uid="{00000000-0006-0000-0000-000009000000}">
      <text>
        <r>
          <rPr>
            <sz val="9"/>
            <color indexed="81"/>
            <rFont val="Tahoma"/>
            <family val="2"/>
          </rPr>
          <t>Diese Auswahlliste kann über das Tabellenblatt</t>
        </r>
        <r>
          <rPr>
            <b/>
            <sz val="9"/>
            <color indexed="81"/>
            <rFont val="Tahoma"/>
            <family val="2"/>
          </rPr>
          <t xml:space="preserve">
PARAMETER  SPALTE J 
</t>
        </r>
        <r>
          <rPr>
            <sz val="9"/>
            <color indexed="81"/>
            <rFont val="Tahoma"/>
            <family val="2"/>
          </rPr>
          <t>an die individuellen Bezeichnungen angepasst werden.</t>
        </r>
        <r>
          <rPr>
            <sz val="9"/>
            <color indexed="81"/>
            <rFont val="Tahoma"/>
            <family val="2"/>
          </rPr>
          <t xml:space="preserve">
</t>
        </r>
      </text>
    </comment>
    <comment ref="C10" authorId="0" shapeId="0" xr:uid="{00000000-0006-0000-0000-00000A000000}">
      <text>
        <r>
          <rPr>
            <b/>
            <sz val="12"/>
            <color indexed="81"/>
            <rFont val="Tahoma"/>
            <family val="2"/>
          </rPr>
          <t>Bitte nur eindeutige/ 
auswertbare (messbare) Werte</t>
        </r>
        <r>
          <rPr>
            <sz val="9"/>
            <color indexed="81"/>
            <rFont val="Tahoma"/>
            <family val="2"/>
          </rPr>
          <t xml:space="preserve">
</t>
        </r>
      </text>
    </comment>
    <comment ref="D10" authorId="0" shapeId="0" xr:uid="{00000000-0006-0000-0000-00000B000000}">
      <text>
        <r>
          <rPr>
            <b/>
            <sz val="12"/>
            <color indexed="81"/>
            <rFont val="Tahoma"/>
            <family val="2"/>
          </rPr>
          <t>Bitte wenn nötig, bitte hier 
weiterführende Erklärungen eintragen</t>
        </r>
      </text>
    </comment>
    <comment ref="A11" authorId="0" shapeId="0" xr:uid="{00000000-0006-0000-0000-00000C000000}">
      <text>
        <r>
          <rPr>
            <b/>
            <sz val="16"/>
            <color indexed="81"/>
            <rFont val="Tahoma"/>
            <family val="2"/>
          </rPr>
          <t>LASTGRUPPE 1</t>
        </r>
      </text>
    </comment>
    <comment ref="C11" authorId="1" shapeId="0" xr:uid="{00000000-0006-0000-0000-00000D000000}">
      <text>
        <r>
          <rPr>
            <sz val="9"/>
            <color indexed="81"/>
            <rFont val="Tahoma"/>
            <family val="2"/>
          </rPr>
          <t>Bitte hier die Bezeichnung der Stromerzeugungseinheit  vermerken.</t>
        </r>
      </text>
    </comment>
    <comment ref="H15" authorId="0" shapeId="0" xr:uid="{00000000-0006-0000-0000-00000E000000}">
      <text>
        <r>
          <rPr>
            <b/>
            <sz val="12"/>
            <color indexed="81"/>
            <rFont val="Tahoma"/>
            <family val="2"/>
          </rPr>
          <t>21.04.2017 Abstimmung mit JG
Die "Minimale Leistung" ist ins
Verhältnis zur Maximalen Leistung 
zu setzen
Wie viel % beträget die minimale Leistung von der maximalen Leistung</t>
        </r>
      </text>
    </comment>
    <comment ref="A16" authorId="0" shapeId="0" xr:uid="{00000000-0006-0000-0000-00000F000000}">
      <text>
        <r>
          <rPr>
            <b/>
            <sz val="16"/>
            <color indexed="81"/>
            <rFont val="Tahoma"/>
            <family val="2"/>
          </rPr>
          <t>LASTGRUPPE 2</t>
        </r>
      </text>
    </comment>
    <comment ref="C16" authorId="1" shapeId="0" xr:uid="{00000000-0006-0000-0000-000010000000}">
      <text>
        <r>
          <rPr>
            <sz val="9"/>
            <color indexed="81"/>
            <rFont val="Tahoma"/>
            <family val="2"/>
          </rPr>
          <t>Bitte hier die Bezeichnung der Stromerzeugungseinheit  vermerken.</t>
        </r>
      </text>
    </comment>
    <comment ref="J18" authorId="0" shapeId="0" xr:uid="{00000000-0006-0000-0000-000011000000}">
      <text>
        <r>
          <rPr>
            <b/>
            <sz val="12"/>
            <color indexed="81"/>
            <rFont val="Tahoma"/>
            <family val="2"/>
          </rPr>
          <t>mehr als 120 min.</t>
        </r>
      </text>
    </comment>
    <comment ref="K18" authorId="0" shapeId="0" xr:uid="{00000000-0006-0000-0000-000012000000}">
      <text>
        <r>
          <rPr>
            <b/>
            <sz val="12"/>
            <color indexed="81"/>
            <rFont val="Tahoma"/>
            <family val="2"/>
          </rPr>
          <t>BIS 120 min.</t>
        </r>
      </text>
    </comment>
    <comment ref="L18" authorId="0" shapeId="0" xr:uid="{00000000-0006-0000-0000-000013000000}">
      <text>
        <r>
          <rPr>
            <b/>
            <sz val="12"/>
            <color indexed="81"/>
            <rFont val="Tahoma"/>
            <family val="2"/>
          </rPr>
          <t>BIS 60 min.</t>
        </r>
      </text>
    </comment>
    <comment ref="M18" authorId="0" shapeId="0" xr:uid="{00000000-0006-0000-0000-000014000000}">
      <text>
        <r>
          <rPr>
            <b/>
            <sz val="12"/>
            <color indexed="81"/>
            <rFont val="Tahoma"/>
            <family val="2"/>
          </rPr>
          <t>BIS 15 min.</t>
        </r>
        <r>
          <rPr>
            <sz val="12"/>
            <color indexed="81"/>
            <rFont val="Tahoma"/>
            <family val="2"/>
          </rPr>
          <t xml:space="preserve">
</t>
        </r>
      </text>
    </comment>
    <comment ref="J19" authorId="0" shapeId="0" xr:uid="{00000000-0006-0000-0000-000015000000}">
      <text>
        <r>
          <rPr>
            <b/>
            <sz val="12"/>
            <color indexed="81"/>
            <rFont val="Tahoma"/>
            <family val="2"/>
          </rPr>
          <t>mehr als 60 min.</t>
        </r>
      </text>
    </comment>
    <comment ref="K19" authorId="0" shapeId="0" xr:uid="{00000000-0006-0000-0000-000016000000}">
      <text>
        <r>
          <rPr>
            <b/>
            <sz val="12"/>
            <color indexed="81"/>
            <rFont val="Tahoma"/>
            <family val="2"/>
          </rPr>
          <t>BIS 60 min.</t>
        </r>
      </text>
    </comment>
    <comment ref="L19" authorId="0" shapeId="0" xr:uid="{00000000-0006-0000-0000-000017000000}">
      <text>
        <r>
          <rPr>
            <b/>
            <sz val="12"/>
            <color indexed="81"/>
            <rFont val="Tahoma"/>
            <family val="2"/>
          </rPr>
          <t>BIS 15 min.</t>
        </r>
      </text>
    </comment>
    <comment ref="M19" authorId="0" shapeId="0" xr:uid="{00000000-0006-0000-0000-000018000000}">
      <text>
        <r>
          <rPr>
            <b/>
            <sz val="12"/>
            <color indexed="81"/>
            <rFont val="Tahoma"/>
            <family val="2"/>
          </rPr>
          <t>BIS 5 min.</t>
        </r>
      </text>
    </comment>
    <comment ref="J20" authorId="0" shapeId="0" xr:uid="{00000000-0006-0000-0000-000019000000}">
      <text>
        <r>
          <rPr>
            <b/>
            <sz val="12"/>
            <color indexed="81"/>
            <rFont val="Tahoma"/>
            <family val="2"/>
          </rPr>
          <t>mehr als 60 min.</t>
        </r>
      </text>
    </comment>
    <comment ref="K20" authorId="0" shapeId="0" xr:uid="{00000000-0006-0000-0000-00001A000000}">
      <text>
        <r>
          <rPr>
            <b/>
            <sz val="12"/>
            <color indexed="81"/>
            <rFont val="Tahoma"/>
            <family val="2"/>
          </rPr>
          <t>BIS 60 min.</t>
        </r>
      </text>
    </comment>
    <comment ref="L20" authorId="0" shapeId="0" xr:uid="{00000000-0006-0000-0000-00001B000000}">
      <text>
        <r>
          <rPr>
            <b/>
            <sz val="12"/>
            <color indexed="81"/>
            <rFont val="Tahoma"/>
            <family val="2"/>
          </rPr>
          <t>BIS 15 min.</t>
        </r>
      </text>
    </comment>
    <comment ref="M20" authorId="0" shapeId="0" xr:uid="{00000000-0006-0000-0000-00001C000000}">
      <text>
        <r>
          <rPr>
            <b/>
            <sz val="12"/>
            <color indexed="81"/>
            <rFont val="Tahoma"/>
            <family val="2"/>
          </rPr>
          <t>BIS 5 min.</t>
        </r>
      </text>
    </comment>
    <comment ref="J21" authorId="0" shapeId="0" xr:uid="{00000000-0006-0000-0000-00001D000000}">
      <text>
        <r>
          <rPr>
            <b/>
            <sz val="12"/>
            <color indexed="81"/>
            <rFont val="Tahoma"/>
            <family val="2"/>
          </rPr>
          <t>kleiner als 5 min.</t>
        </r>
      </text>
    </comment>
    <comment ref="K21" authorId="0" shapeId="0" xr:uid="{00000000-0006-0000-0000-00001E000000}">
      <text>
        <r>
          <rPr>
            <b/>
            <sz val="12"/>
            <color indexed="81"/>
            <rFont val="Tahoma"/>
            <family val="2"/>
          </rPr>
          <t>6 -15 min.</t>
        </r>
      </text>
    </comment>
    <comment ref="L21" authorId="0" shapeId="0" xr:uid="{00000000-0006-0000-0000-00001F000000}">
      <text>
        <r>
          <rPr>
            <b/>
            <sz val="12"/>
            <color indexed="81"/>
            <rFont val="Tahoma"/>
            <family val="2"/>
          </rPr>
          <t>16-60 min.</t>
        </r>
      </text>
    </comment>
    <comment ref="M21" authorId="0" shapeId="0" xr:uid="{00000000-0006-0000-0000-000020000000}">
      <text>
        <r>
          <rPr>
            <b/>
            <sz val="12"/>
            <color indexed="81"/>
            <rFont val="Tahoma"/>
            <family val="2"/>
          </rPr>
          <t>61 - 240 min.</t>
        </r>
      </text>
    </comment>
    <comment ref="N21" authorId="0" shapeId="0" xr:uid="{00000000-0006-0000-0000-000021000000}">
      <text>
        <r>
          <rPr>
            <b/>
            <sz val="12"/>
            <color indexed="81"/>
            <rFont val="Tahoma"/>
            <family val="2"/>
          </rPr>
          <t>mehr als 240 min.</t>
        </r>
      </text>
    </comment>
    <comment ref="J25" authorId="0" shapeId="0" xr:uid="{00000000-0006-0000-0000-000022000000}">
      <text>
        <r>
          <rPr>
            <b/>
            <sz val="12"/>
            <color indexed="81"/>
            <rFont val="Tahoma"/>
            <family val="2"/>
          </rPr>
          <t>kleiner als 5 min.</t>
        </r>
      </text>
    </comment>
    <comment ref="K25" authorId="0" shapeId="0" xr:uid="{00000000-0006-0000-0000-000023000000}">
      <text>
        <r>
          <rPr>
            <b/>
            <sz val="12"/>
            <color indexed="81"/>
            <rFont val="Tahoma"/>
            <family val="2"/>
          </rPr>
          <t>6 -15 min.</t>
        </r>
      </text>
    </comment>
    <comment ref="L25" authorId="0" shapeId="0" xr:uid="{00000000-0006-0000-0000-000024000000}">
      <text>
        <r>
          <rPr>
            <b/>
            <sz val="12"/>
            <color indexed="81"/>
            <rFont val="Tahoma"/>
            <family val="2"/>
          </rPr>
          <t>16-60 min.</t>
        </r>
      </text>
    </comment>
    <comment ref="M25" authorId="0" shapeId="0" xr:uid="{00000000-0006-0000-0000-000025000000}">
      <text>
        <r>
          <rPr>
            <b/>
            <sz val="12"/>
            <color indexed="81"/>
            <rFont val="Tahoma"/>
            <family val="2"/>
          </rPr>
          <t>61 - 240 min.</t>
        </r>
      </text>
    </comment>
    <comment ref="N25" authorId="0" shapeId="0" xr:uid="{00000000-0006-0000-0000-000026000000}">
      <text>
        <r>
          <rPr>
            <b/>
            <sz val="12"/>
            <color indexed="81"/>
            <rFont val="Tahoma"/>
            <family val="2"/>
          </rPr>
          <t>mehr als 240 min.</t>
        </r>
      </text>
    </comment>
    <comment ref="A26" authorId="0" shapeId="0" xr:uid="{00000000-0006-0000-0000-000027000000}">
      <text>
        <r>
          <rPr>
            <b/>
            <sz val="16"/>
            <color indexed="81"/>
            <rFont val="Tahoma"/>
            <family val="2"/>
          </rPr>
          <t>LASTGRUPPE 3</t>
        </r>
      </text>
    </comment>
    <comment ref="C26" authorId="1" shapeId="0" xr:uid="{00000000-0006-0000-0000-000028000000}">
      <text>
        <r>
          <rPr>
            <sz val="9"/>
            <color indexed="81"/>
            <rFont val="Tahoma"/>
            <family val="2"/>
          </rPr>
          <t>Bitte hier die Bezeichnung der Stromerzeugungseinheit  vermerken.</t>
        </r>
      </text>
    </comment>
    <comment ref="A35" authorId="0" shapeId="0" xr:uid="{00000000-0006-0000-0000-000029000000}">
      <text>
        <r>
          <rPr>
            <b/>
            <sz val="16"/>
            <color indexed="81"/>
            <rFont val="Tahoma"/>
            <family val="2"/>
          </rPr>
          <t>LASTGRUPPE 4</t>
        </r>
      </text>
    </comment>
    <comment ref="C35" authorId="1" shapeId="0" xr:uid="{00000000-0006-0000-0000-00002A000000}">
      <text>
        <r>
          <rPr>
            <sz val="9"/>
            <color indexed="81"/>
            <rFont val="Tahoma"/>
            <family val="2"/>
          </rPr>
          <t>Bitte hier die Bezeichnung der Stromerzeugungseinheit  vermerken.</t>
        </r>
      </text>
    </comment>
    <comment ref="A38" authorId="1" shapeId="0" xr:uid="{00000000-0006-0000-0000-00002B000000}">
      <text>
        <r>
          <rPr>
            <b/>
            <sz val="16"/>
            <color indexed="81"/>
            <rFont val="Tahoma"/>
            <family val="2"/>
          </rPr>
          <t xml:space="preserve">LASTGRUPPE 5
</t>
        </r>
        <r>
          <rPr>
            <b/>
            <sz val="9"/>
            <color indexed="81"/>
            <rFont val="Tahoma"/>
            <family val="2"/>
          </rPr>
          <t xml:space="preserve">
</t>
        </r>
        <r>
          <rPr>
            <sz val="9"/>
            <color indexed="81"/>
            <rFont val="Tahoma"/>
            <family val="2"/>
          </rPr>
          <t xml:space="preserve">Mit </t>
        </r>
        <r>
          <rPr>
            <b/>
            <sz val="9"/>
            <color indexed="81"/>
            <rFont val="Tahoma"/>
            <family val="2"/>
          </rPr>
          <t xml:space="preserve">"Reduzierbaren Prozessen" </t>
        </r>
        <r>
          <rPr>
            <sz val="9"/>
            <color indexed="81"/>
            <rFont val="Tahoma"/>
            <family val="2"/>
          </rPr>
          <t>sind Prozesse gemeint, die gewöhnlich mit einer höheren Leistungsaufnahme betrieben werden und die sich kurzfristig reduzieren lassen.</t>
        </r>
      </text>
    </comment>
    <comment ref="C38" authorId="1" shapeId="0" xr:uid="{00000000-0006-0000-0000-00002C000000}">
      <text>
        <r>
          <rPr>
            <sz val="9"/>
            <color indexed="81"/>
            <rFont val="Tahoma"/>
            <family val="2"/>
          </rPr>
          <t>Bitte hier die Bezeichnung der Stromerzeugungseinheit  vermerken.</t>
        </r>
      </text>
    </comment>
    <comment ref="A45" authorId="0" shapeId="0" xr:uid="{00000000-0006-0000-0000-00002D000000}">
      <text>
        <r>
          <rPr>
            <b/>
            <sz val="11"/>
            <color indexed="81"/>
            <rFont val="Tahoma"/>
            <family val="2"/>
          </rPr>
          <t>Zeit von Beginn bis zum Abschluss einer  maximalen Verringerung der Leistung:</t>
        </r>
        <r>
          <rPr>
            <sz val="11"/>
            <color indexed="81"/>
            <rFont val="Tahoma"/>
            <family val="2"/>
          </rPr>
          <t xml:space="preserve">
---
d.h., wie lange dauert es, bis der Prozess auf die 
(oben angegebene „minimale Last“  runterfahren ist“  Beträgt der </t>
        </r>
        <r>
          <rPr>
            <b/>
            <sz val="11"/>
            <color indexed="81"/>
            <rFont val="Tahoma"/>
            <family val="2"/>
          </rPr>
          <t xml:space="preserve">Wert "1" </t>
        </r>
        <r>
          <rPr>
            <sz val="11"/>
            <color indexed="81"/>
            <rFont val="Tahoma"/>
            <family val="2"/>
          </rPr>
          <t>heißt das, 
dass hier eine</t>
        </r>
        <r>
          <rPr>
            <b/>
            <sz val="11"/>
            <color indexed="81"/>
            <rFont val="Tahoma"/>
            <family val="2"/>
          </rPr>
          <t xml:space="preserve"> sofortige 
Leistungsdeaktivierung</t>
        </r>
        <r>
          <rPr>
            <sz val="11"/>
            <color indexed="81"/>
            <rFont val="Tahoma"/>
            <family val="2"/>
          </rPr>
          <t xml:space="preserve"> erfolgen kann
</t>
        </r>
      </text>
    </comment>
    <comment ref="A48" authorId="0" shapeId="0" xr:uid="{00000000-0006-0000-0000-00002E000000}">
      <text>
        <r>
          <rPr>
            <sz val="11"/>
            <color indexed="81"/>
            <rFont val="Tahoma"/>
            <family val="2"/>
          </rPr>
          <t xml:space="preserve">... damit ist gemeint, dass 
...
wenn z.B. eine Lüftung reduziert wurde und diese nach einer Reduktion soweit wieder hochgefahren werden müsste, bis die vorherige  Reduktion wieder ausgeglichen worden ist,
ikonnte zwar eine Last verschoben werden,
eine Wirtschaftlichkeit ist hier jedoch nicht
zu erwarten ...
denn wie in diesem Beispiel müsste eine "Halle"  um die vorherige Reduktion nachgekühlt werden 
</t>
        </r>
      </text>
    </comment>
    <comment ref="A50" authorId="1" shapeId="0" xr:uid="{00000000-0006-0000-0000-00002F000000}">
      <text>
        <r>
          <rPr>
            <b/>
            <sz val="16"/>
            <color indexed="81"/>
            <rFont val="Tahoma"/>
            <family val="2"/>
          </rPr>
          <t>LASTGRUPPE 6</t>
        </r>
        <r>
          <rPr>
            <b/>
            <sz val="9"/>
            <color indexed="81"/>
            <rFont val="Tahoma"/>
            <family val="2"/>
          </rPr>
          <t xml:space="preserve">
</t>
        </r>
        <r>
          <rPr>
            <sz val="9"/>
            <color indexed="81"/>
            <rFont val="Tahoma"/>
            <family val="2"/>
          </rPr>
          <t>Mit</t>
        </r>
        <r>
          <rPr>
            <b/>
            <sz val="9"/>
            <color indexed="81"/>
            <rFont val="Tahoma"/>
            <family val="2"/>
          </rPr>
          <t xml:space="preserve"> "Erhöhbaren Prozessen" </t>
        </r>
        <r>
          <rPr>
            <sz val="9"/>
            <color indexed="81"/>
            <rFont val="Tahoma"/>
            <family val="2"/>
          </rPr>
          <t xml:space="preserve">sind  Prozesse gemeint, die gewöhnlich mit einer geringeren Leistungsaufnahme betrieben werden und die sich kurzfristig erhöhen lassen.
</t>
        </r>
      </text>
    </comment>
    <comment ref="C50" authorId="1" shapeId="0" xr:uid="{00000000-0006-0000-0000-000030000000}">
      <text>
        <r>
          <rPr>
            <sz val="9"/>
            <color indexed="81"/>
            <rFont val="Tahoma"/>
            <family val="2"/>
          </rPr>
          <t>Bitte hier die Bezeichnung der Stromerzeugungseinheit  vermerken.</t>
        </r>
      </text>
    </comment>
    <comment ref="A62" authorId="0" shapeId="0" xr:uid="{00000000-0006-0000-0000-000031000000}">
      <text>
        <r>
          <rPr>
            <b/>
            <sz val="16"/>
            <color indexed="81"/>
            <rFont val="Tahoma"/>
            <family val="2"/>
          </rPr>
          <t>LASTGRUPPE 7</t>
        </r>
        <r>
          <rPr>
            <sz val="9"/>
            <color indexed="81"/>
            <rFont val="Tahoma"/>
            <family val="2"/>
          </rPr>
          <t xml:space="preserve">
</t>
        </r>
      </text>
    </comment>
    <comment ref="C62" authorId="1" shapeId="0" xr:uid="{00000000-0006-0000-0000-000032000000}">
      <text>
        <r>
          <rPr>
            <sz val="9"/>
            <color indexed="81"/>
            <rFont val="Tahoma"/>
            <family val="2"/>
          </rPr>
          <t>Bitte hier die Bezeichnung der Stromerzeugungseinheit  vermerken.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z000cpwz</author>
    <author>Joern Guder</author>
  </authors>
  <commentList>
    <comment ref="A1" authorId="0" shapeId="0" xr:uid="{00000000-0006-0000-0300-000001000000}">
      <text>
        <r>
          <rPr>
            <b/>
            <sz val="12"/>
            <color indexed="81"/>
            <rFont val="Tahoma"/>
            <family val="2"/>
          </rPr>
          <t>Dieses Feld ist nur informativ - es wird nicht ausgewertet.</t>
        </r>
      </text>
    </comment>
    <comment ref="A3" authorId="0" shapeId="0" xr:uid="{00000000-0006-0000-0300-000002000000}">
      <text>
        <r>
          <rPr>
            <b/>
            <sz val="12"/>
            <color indexed="81"/>
            <rFont val="Tahoma"/>
            <family val="2"/>
          </rPr>
          <t>Dieses Feld ist nur informativ - es wird 
nicht ausgewertet</t>
        </r>
        <r>
          <rPr>
            <sz val="12"/>
            <color indexed="81"/>
            <rFont val="Tahoma"/>
            <family val="2"/>
          </rPr>
          <t xml:space="preserve">
</t>
        </r>
      </text>
    </comment>
    <comment ref="A4" authorId="0" shapeId="0" xr:uid="{00000000-0006-0000-0300-000003000000}">
      <text>
        <r>
          <rPr>
            <b/>
            <sz val="12"/>
            <color indexed="81"/>
            <rFont val="Tahoma"/>
            <family val="2"/>
          </rPr>
          <t>Die zutreffende Lastgruppe (1-7) wird automatisch zugesteuert, 
je nachdem für welche Lastgruppe" die "Bezeichnung eingetragen" wird.</t>
        </r>
      </text>
    </comment>
    <comment ref="A5" authorId="0" shapeId="0" xr:uid="{00000000-0006-0000-0300-000004000000}">
      <text>
        <r>
          <rPr>
            <b/>
            <sz val="12"/>
            <color indexed="81"/>
            <rFont val="Tahoma"/>
            <family val="2"/>
          </rPr>
          <t>Fehlende "Lastarten 1" können unter "Parameter" individuell hinzugefügt werden.</t>
        </r>
        <r>
          <rPr>
            <sz val="12"/>
            <color indexed="81"/>
            <rFont val="Tahoma"/>
            <family val="2"/>
          </rPr>
          <t xml:space="preserve">
</t>
        </r>
      </text>
    </comment>
    <comment ref="A6" authorId="0" shapeId="0" xr:uid="{00000000-0006-0000-0300-000005000000}">
      <text>
        <r>
          <rPr>
            <b/>
            <sz val="12"/>
            <color indexed="81"/>
            <rFont val="Tahoma"/>
            <family val="2"/>
          </rPr>
          <t>Fehlende "Lastarten 2" können unter "Parameter" individuell hinzugefügt werden.</t>
        </r>
        <r>
          <rPr>
            <sz val="12"/>
            <color indexed="81"/>
            <rFont val="Tahoma"/>
            <family val="2"/>
          </rPr>
          <t xml:space="preserve">
</t>
        </r>
      </text>
    </comment>
    <comment ref="C10" authorId="0" shapeId="0" xr:uid="{00000000-0006-0000-0300-000006000000}">
      <text>
        <r>
          <rPr>
            <b/>
            <sz val="12"/>
            <color indexed="81"/>
            <rFont val="Tahoma"/>
            <family val="2"/>
          </rPr>
          <t>Bitte nur eindeutige/ 
auswertbare (messbare) Werte</t>
        </r>
        <r>
          <rPr>
            <sz val="9"/>
            <color indexed="81"/>
            <rFont val="Tahoma"/>
            <family val="2"/>
          </rPr>
          <t xml:space="preserve">
</t>
        </r>
      </text>
    </comment>
    <comment ref="D10" authorId="0" shapeId="0" xr:uid="{00000000-0006-0000-0300-000007000000}">
      <text>
        <r>
          <rPr>
            <b/>
            <sz val="12"/>
            <color indexed="81"/>
            <rFont val="Tahoma"/>
            <family val="2"/>
          </rPr>
          <t>Bitte wenn nötig, bitte hier 
weiterführende Erklärungen eintragen</t>
        </r>
      </text>
    </comment>
    <comment ref="A11" authorId="0" shapeId="0" xr:uid="{00000000-0006-0000-0300-000008000000}">
      <text>
        <r>
          <rPr>
            <b/>
            <sz val="16"/>
            <color indexed="81"/>
            <rFont val="Tahoma"/>
            <family val="2"/>
          </rPr>
          <t>LASTGRUPPE 1</t>
        </r>
      </text>
    </comment>
    <comment ref="C11" authorId="1" shapeId="0" xr:uid="{00000000-0006-0000-0300-000009000000}">
      <text>
        <r>
          <rPr>
            <sz val="9"/>
            <color indexed="81"/>
            <rFont val="Tahoma"/>
            <family val="2"/>
          </rPr>
          <t>Bitte hier die Bezeichnung der Stromerzeugungseinheit  vermerken.</t>
        </r>
      </text>
    </comment>
    <comment ref="A16" authorId="0" shapeId="0" xr:uid="{00000000-0006-0000-0300-00000A000000}">
      <text>
        <r>
          <rPr>
            <b/>
            <sz val="16"/>
            <color indexed="81"/>
            <rFont val="Tahoma"/>
            <family val="2"/>
          </rPr>
          <t>LASTGRUPPE 2</t>
        </r>
      </text>
    </comment>
    <comment ref="C16" authorId="1" shapeId="0" xr:uid="{00000000-0006-0000-0300-00000B000000}">
      <text>
        <r>
          <rPr>
            <sz val="9"/>
            <color indexed="81"/>
            <rFont val="Tahoma"/>
            <family val="2"/>
          </rPr>
          <t>Bitte hier die Bezeichnung der Stromerzeugungseinheit  vermerken.</t>
        </r>
      </text>
    </comment>
    <comment ref="A26" authorId="0" shapeId="0" xr:uid="{00000000-0006-0000-0300-00000C000000}">
      <text>
        <r>
          <rPr>
            <b/>
            <sz val="16"/>
            <color indexed="81"/>
            <rFont val="Tahoma"/>
            <family val="2"/>
          </rPr>
          <t>LASTGRUPPE 3</t>
        </r>
      </text>
    </comment>
    <comment ref="C26" authorId="1" shapeId="0" xr:uid="{00000000-0006-0000-0300-00000D000000}">
      <text>
        <r>
          <rPr>
            <sz val="9"/>
            <color indexed="81"/>
            <rFont val="Tahoma"/>
            <family val="2"/>
          </rPr>
          <t>Bitte hier die Bezeichnung der Stromerzeugungseinheit  vermerken.</t>
        </r>
      </text>
    </comment>
    <comment ref="A35" authorId="0" shapeId="0" xr:uid="{00000000-0006-0000-0300-00000E000000}">
      <text>
        <r>
          <rPr>
            <b/>
            <sz val="16"/>
            <color indexed="81"/>
            <rFont val="Tahoma"/>
            <family val="2"/>
          </rPr>
          <t>LASTGRUPPE 4</t>
        </r>
      </text>
    </comment>
    <comment ref="C35" authorId="1" shapeId="0" xr:uid="{00000000-0006-0000-0300-00000F000000}">
      <text>
        <r>
          <rPr>
            <b/>
            <sz val="9"/>
            <color indexed="81"/>
            <rFont val="Tahoma"/>
            <family val="2"/>
          </rPr>
          <t>Joern Guder:</t>
        </r>
        <r>
          <rPr>
            <sz val="9"/>
            <color indexed="81"/>
            <rFont val="Tahoma"/>
            <family val="2"/>
          </rPr>
          <t xml:space="preserve">
Bitte hier die Bezeichnung der Stromerzeugungseinheit  vermerken.</t>
        </r>
      </text>
    </comment>
    <comment ref="A38" authorId="1" shapeId="0" xr:uid="{00000000-0006-0000-0300-000010000000}">
      <text>
        <r>
          <rPr>
            <b/>
            <sz val="16"/>
            <color indexed="81"/>
            <rFont val="Tahoma"/>
            <family val="2"/>
          </rPr>
          <t xml:space="preserve">LASTGRUPPE 5
</t>
        </r>
        <r>
          <rPr>
            <b/>
            <sz val="9"/>
            <color indexed="81"/>
            <rFont val="Tahoma"/>
            <family val="2"/>
          </rPr>
          <t xml:space="preserve">
</t>
        </r>
        <r>
          <rPr>
            <sz val="9"/>
            <color indexed="81"/>
            <rFont val="Tahoma"/>
            <family val="2"/>
          </rPr>
          <t xml:space="preserve">Mit </t>
        </r>
        <r>
          <rPr>
            <b/>
            <sz val="9"/>
            <color indexed="81"/>
            <rFont val="Tahoma"/>
            <family val="2"/>
          </rPr>
          <t xml:space="preserve">"Reduzierbaren Prozessen" </t>
        </r>
        <r>
          <rPr>
            <sz val="9"/>
            <color indexed="81"/>
            <rFont val="Tahoma"/>
            <family val="2"/>
          </rPr>
          <t>sind Prozesse gemeint, die gewöhnlich mit einer höheren Leistungsaufnahme betrieben werden und die sich kurzfristig reduzieren lassen.</t>
        </r>
      </text>
    </comment>
    <comment ref="A50" authorId="1" shapeId="0" xr:uid="{00000000-0006-0000-0300-000011000000}">
      <text>
        <r>
          <rPr>
            <b/>
            <sz val="16"/>
            <color indexed="81"/>
            <rFont val="Tahoma"/>
            <family val="2"/>
          </rPr>
          <t>LASTGRUPPE 6</t>
        </r>
        <r>
          <rPr>
            <b/>
            <sz val="9"/>
            <color indexed="81"/>
            <rFont val="Tahoma"/>
            <family val="2"/>
          </rPr>
          <t xml:space="preserve">
</t>
        </r>
        <r>
          <rPr>
            <sz val="9"/>
            <color indexed="81"/>
            <rFont val="Tahoma"/>
            <family val="2"/>
          </rPr>
          <t>Mit</t>
        </r>
        <r>
          <rPr>
            <b/>
            <sz val="9"/>
            <color indexed="81"/>
            <rFont val="Tahoma"/>
            <family val="2"/>
          </rPr>
          <t xml:space="preserve"> "Erhöhbaren Prozessen" </t>
        </r>
        <r>
          <rPr>
            <sz val="9"/>
            <color indexed="81"/>
            <rFont val="Tahoma"/>
            <family val="2"/>
          </rPr>
          <t xml:space="preserve">sind  Prozesse gemeint, die gewöhnlich mit einer geringeren Leistungsaufnahme betrieben werden und die sich kurzfristig erhöhen lassen.
</t>
        </r>
      </text>
    </comment>
    <comment ref="C50" authorId="1" shapeId="0" xr:uid="{00000000-0006-0000-0300-000012000000}">
      <text>
        <r>
          <rPr>
            <sz val="9"/>
            <color indexed="81"/>
            <rFont val="Tahoma"/>
            <family val="2"/>
          </rPr>
          <t>Bitte hier die Bezeichnung der Stromerzeugungseinheit  vermerken.</t>
        </r>
      </text>
    </comment>
    <comment ref="A62" authorId="0" shapeId="0" xr:uid="{00000000-0006-0000-0300-000013000000}">
      <text>
        <r>
          <rPr>
            <b/>
            <sz val="16"/>
            <color indexed="81"/>
            <rFont val="Tahoma"/>
            <family val="2"/>
          </rPr>
          <t>LASTGRUPPE 7</t>
        </r>
        <r>
          <rPr>
            <sz val="9"/>
            <color indexed="81"/>
            <rFont val="Tahoma"/>
            <family val="2"/>
          </rPr>
          <t xml:space="preserve">
</t>
        </r>
      </text>
    </comment>
    <comment ref="C62" authorId="1" shapeId="0" xr:uid="{00000000-0006-0000-0300-000014000000}">
      <text>
        <r>
          <rPr>
            <sz val="9"/>
            <color indexed="81"/>
            <rFont val="Tahoma"/>
            <family val="2"/>
          </rPr>
          <t>Bitte hier die Bezeichnung der Stromerzeugungseinheit  vermerken.</t>
        </r>
      </text>
    </comment>
  </commentList>
</comments>
</file>

<file path=xl/sharedStrings.xml><?xml version="1.0" encoding="utf-8"?>
<sst xmlns="http://schemas.openxmlformats.org/spreadsheetml/2006/main" count="537" uniqueCount="253">
  <si>
    <t>kW</t>
  </si>
  <si>
    <t>kWh</t>
  </si>
  <si>
    <t>Wird dieser Prozess nach einem Produktionsplan gesteuert?</t>
  </si>
  <si>
    <t>Typische Leistungsaufnahme des Prozesses im Betrieb</t>
  </si>
  <si>
    <t>Maximale Unterbrechungs-/ Zuschaltdauer</t>
  </si>
  <si>
    <t>Jährlicher Strombezug</t>
  </si>
  <si>
    <t>Wie lang ist die typische Prozessdauer?</t>
  </si>
  <si>
    <t>Maximale elektrische Leistung</t>
  </si>
  <si>
    <t>Elektrische Prozesse in der Produktion</t>
  </si>
  <si>
    <t>Minimale elektrische Leistung (Wenn abschaltbar, dann = 0)</t>
  </si>
  <si>
    <t>Vorbereitungszeit, nach der eine Leistungserhöhung durchgeführt werden kann</t>
  </si>
  <si>
    <t>Vorbereitungszeit, nach der eine Leistungsreduktion durchgeführt werden kann</t>
  </si>
  <si>
    <t>Vorbereitungszeit, nach der eine Leistungsanpassung durchgeführt werden kann</t>
  </si>
  <si>
    <t>Maximal mögliche Verschiebedauer für den Prozess</t>
  </si>
  <si>
    <t>Zeit von Beginn bis Abschluss einer maximalen Erhöhung der Leistung</t>
  </si>
  <si>
    <t>Zeit von Beginn bis Abschluss einer maximalen Verringerung der Leistung</t>
  </si>
  <si>
    <t>Typische elektrische Leistung</t>
  </si>
  <si>
    <t>Unternehmen</t>
  </si>
  <si>
    <t>Maximale elektrische Entladeleistung</t>
  </si>
  <si>
    <t>Nutzbare Speicherkapazität</t>
  </si>
  <si>
    <t>Minimale elektrische Leistung (Ladeleistung - wenn abschaltbar, dann = 0)</t>
  </si>
  <si>
    <t>Maximale Dauer der Aufrechterhaltung der Notstromerzeugung</t>
  </si>
  <si>
    <t xml:space="preserve">Jährlicher Strombezug </t>
  </si>
  <si>
    <t>DATEN</t>
  </si>
  <si>
    <r>
      <t>Wie lange können Zwischen- oder Endprodukte gelagert werden um vor-/ nachgelagerte Produktionsprozesse zu reduzieren/erhöhen/verschieben?</t>
    </r>
    <r>
      <rPr>
        <sz val="8"/>
        <color theme="1"/>
        <rFont val="Arial"/>
        <family val="2"/>
      </rPr>
      <t/>
    </r>
  </si>
  <si>
    <t>KOMMENTARE</t>
  </si>
  <si>
    <t>LASTGruppe</t>
  </si>
  <si>
    <t>LASTART 1</t>
  </si>
  <si>
    <t>LASTART 2</t>
  </si>
  <si>
    <t>BETRIEBSZEIT</t>
  </si>
  <si>
    <t>10 I Wärme</t>
  </si>
  <si>
    <t>09 I Ladestation</t>
  </si>
  <si>
    <t>08 I Lötofen</t>
  </si>
  <si>
    <t>07 I Druckluftstation</t>
  </si>
  <si>
    <t>06 I Ofen</t>
  </si>
  <si>
    <t>05 I Prüffeld</t>
  </si>
  <si>
    <t>04 I Wuchtanlage</t>
  </si>
  <si>
    <t>03 I Lüftung/Klima</t>
  </si>
  <si>
    <t>02 I Generator</t>
  </si>
  <si>
    <t>01 I Eisspeicher</t>
  </si>
  <si>
    <t>04 I Vorhandene Produktionsspeicher</t>
  </si>
  <si>
    <t>03 I Verfügbare Notstromerzeugung</t>
  </si>
  <si>
    <t>02 I Verschiebbare Kälteerzeugung</t>
  </si>
  <si>
    <t>01 I Verfügbare Stromspeicher</t>
  </si>
  <si>
    <t>11 I Härterei</t>
  </si>
  <si>
    <t>12 I Sintern Keramik</t>
  </si>
  <si>
    <t>01 I Wuchtanlage</t>
  </si>
  <si>
    <t>02 I Klima</t>
  </si>
  <si>
    <t>07 I Gabelstapler</t>
  </si>
  <si>
    <t>06 I E-Auto</t>
  </si>
  <si>
    <t>08 I Fernwärme</t>
  </si>
  <si>
    <t>09 I Niederspannungsprüfung</t>
  </si>
  <si>
    <t>10 I Mittelspannungsprüfung</t>
  </si>
  <si>
    <t>12 I Erwärmungsprüfung</t>
  </si>
  <si>
    <t>13 I Temperaturzelle</t>
  </si>
  <si>
    <t>06 I EXTERN</t>
  </si>
  <si>
    <t>99 I keine Zuordnung</t>
  </si>
  <si>
    <t>01 I 8-16 Uhr</t>
  </si>
  <si>
    <t>02 I 8-17 Uhr</t>
  </si>
  <si>
    <t>03 I 8-18 Uhr</t>
  </si>
  <si>
    <t>04 I 9-17 uhr</t>
  </si>
  <si>
    <t>06 I 7-18 Uhr</t>
  </si>
  <si>
    <t>07 I 6-18 Uhr</t>
  </si>
  <si>
    <t>08 I 6-19 Uhr</t>
  </si>
  <si>
    <t>09 I 2 Schichten (6-22 Uhr)</t>
  </si>
  <si>
    <t>10 I 3 Schichten (0-24 Uhr)</t>
  </si>
  <si>
    <t>Prozessautomatisierung</t>
  </si>
  <si>
    <t>02 I Teilautomatisiert</t>
  </si>
  <si>
    <t>03 I Manuell</t>
  </si>
  <si>
    <t>01 I Vollautomatisiert</t>
  </si>
  <si>
    <t>Feld nur informativ, 
keine Auswertung</t>
  </si>
  <si>
    <t>Wie groß ist die Speicherkapazität des Kältespeichers? (nicht vorhanden "0")</t>
  </si>
  <si>
    <t>05 I 9 -18 Uhr</t>
  </si>
  <si>
    <r>
      <t xml:space="preserve">07 I Verschiebbare Prozesse </t>
    </r>
    <r>
      <rPr>
        <sz val="10"/>
        <color theme="1"/>
        <rFont val="Arial"/>
        <family val="2"/>
      </rPr>
      <t xml:space="preserve">
(planbar, Aktivierungshoriziont 1 Stunde - 1 Woche)</t>
    </r>
  </si>
  <si>
    <r>
      <t>06 I Erhöhbare Prozesse</t>
    </r>
    <r>
      <rPr>
        <sz val="10"/>
        <color theme="1"/>
        <rFont val="Arial"/>
        <family val="2"/>
      </rPr>
      <t xml:space="preserve"> 
(kurzfristig, Aktivierungshorizont &lt;1 Stunde, nicht planbar)</t>
    </r>
  </si>
  <si>
    <r>
      <t xml:space="preserve">05 I Reduzierbare Prozesse 
</t>
    </r>
    <r>
      <rPr>
        <sz val="10"/>
        <color theme="1"/>
        <rFont val="Arial"/>
        <family val="2"/>
      </rPr>
      <t>(kurzfristig, Aktivierungshorizont &lt;1 Stunde, nicht planbar)</t>
    </r>
  </si>
  <si>
    <t>Bezeichnung eintragen</t>
  </si>
  <si>
    <t>05 I Reduzierbare Prozesse 
(kurzfristig, Aktivierungshorizont &lt;1 Stunde, nicht planbar)</t>
  </si>
  <si>
    <t>06 I Erhöhbare Prozesse 
(kurzfristig, Aktivierungshorizont &lt;1 Stunde, nicht planbar)</t>
  </si>
  <si>
    <t>07 I Verschiebbare Prozesse 
(planbar, Aktivierungshoriziont 1 Stunde - 1 Woche)</t>
  </si>
  <si>
    <t>Welche technischen/wirtschaftlichen Konsequenzen 
hätte eine Ab-/Zuschaltung &lt;/= 15 min. Vorlaufzeit?</t>
  </si>
  <si>
    <t>11 I Hochleistungsprüfung</t>
  </si>
  <si>
    <t>14 I Brennöfen</t>
  </si>
  <si>
    <t>15 I Drucklufterzeugung</t>
  </si>
  <si>
    <t xml:space="preserve">11 I 16-6 Uhr inkl. SA / SO </t>
  </si>
  <si>
    <t>18 I Auswuchtanlage groß</t>
  </si>
  <si>
    <t>19 I Haubenöfen</t>
  </si>
  <si>
    <t>20 I Kurzschlussringlötanlage</t>
  </si>
  <si>
    <t>21 I Kupplungsofen</t>
  </si>
  <si>
    <t>21 I Kappenschrumpfofen</t>
  </si>
  <si>
    <t>22 I Wärmekammerofen</t>
  </si>
  <si>
    <t>13 I Lötanlage</t>
  </si>
  <si>
    <t>23 I Kältespeicher</t>
  </si>
  <si>
    <t>24 I Lüftung</t>
  </si>
  <si>
    <t>Datum</t>
  </si>
  <si>
    <t>Eingabe</t>
  </si>
  <si>
    <t xml:space="preserve">Unternehmen </t>
  </si>
  <si>
    <t>Auswahl</t>
  </si>
  <si>
    <r>
      <rPr>
        <b/>
        <sz val="9"/>
        <color theme="1"/>
        <rFont val="Arial"/>
        <family val="2"/>
      </rPr>
      <t>Ansprechpartner</t>
    </r>
    <r>
      <rPr>
        <sz val="9"/>
        <color theme="1"/>
        <rFont val="Arial"/>
        <family val="2"/>
      </rPr>
      <t xml:space="preserve"> </t>
    </r>
  </si>
  <si>
    <r>
      <t xml:space="preserve">Lastgruppe </t>
    </r>
    <r>
      <rPr>
        <sz val="7"/>
        <color theme="1"/>
        <rFont val="Arial"/>
        <family val="2"/>
      </rPr>
      <t>(automatische Zusteuerung)</t>
    </r>
  </si>
  <si>
    <r>
      <rPr>
        <b/>
        <sz val="9"/>
        <color theme="1"/>
        <rFont val="Arial"/>
        <family val="2"/>
      </rPr>
      <t>Lastart 1</t>
    </r>
    <r>
      <rPr>
        <sz val="7"/>
        <color theme="1"/>
        <rFont val="Arial"/>
        <family val="2"/>
      </rPr>
      <t xml:space="preserve"> (Neue "Lastart 2" unter "Parameter" eingeben ODER Auwahl im Pull-Down-Menü "99 I keine Zuordnung")</t>
    </r>
  </si>
  <si>
    <r>
      <t>Lastart 2</t>
    </r>
    <r>
      <rPr>
        <sz val="9"/>
        <color theme="1"/>
        <rFont val="Arial"/>
        <family val="2"/>
      </rPr>
      <t xml:space="preserve"> </t>
    </r>
    <r>
      <rPr>
        <sz val="7"/>
        <color theme="1"/>
        <rFont val="Arial"/>
        <family val="2"/>
      </rPr>
      <t>(Neue "Lastart 2" unter "Parameter" eingeben ODER Auwahl im Pull-Down-Menü "99 I keine Zuordnung")</t>
    </r>
  </si>
  <si>
    <r>
      <t xml:space="preserve">Prozessautomatisierungsgrad </t>
    </r>
    <r>
      <rPr>
        <sz val="7"/>
        <color theme="1"/>
        <rFont val="Arial"/>
        <family val="2"/>
      </rPr>
      <t>(wenn kein Wert zutrifft Auswahl im Pull-Down-Menü "99 I keine Zuordnung")</t>
    </r>
  </si>
  <si>
    <r>
      <rPr>
        <b/>
        <sz val="9"/>
        <color theme="1"/>
        <rFont val="Arial"/>
        <family val="2"/>
      </rPr>
      <t>Generelle Betriebszeit</t>
    </r>
    <r>
      <rPr>
        <sz val="9"/>
        <color theme="1"/>
        <rFont val="Arial"/>
        <family val="2"/>
      </rPr>
      <t xml:space="preserve"> </t>
    </r>
    <r>
      <rPr>
        <sz val="7"/>
        <color theme="1"/>
        <rFont val="Arial"/>
        <family val="2"/>
      </rPr>
      <t>(Neue "Betriebszeit" unter "Parameter" eingeben ODER Auwahl im Pull-Down-Menü "99 I keine Zuordnung")</t>
    </r>
  </si>
  <si>
    <t>Produktionsbegleitende elektrische Prozesse / 
Prozesse der Gebäudeenergieversorgung</t>
  </si>
  <si>
    <t>Maximale elektrische (Lade)Leistung (=Typische elektrische Leistung)</t>
  </si>
  <si>
    <t xml:space="preserve">Maximale elektrische Leistung </t>
  </si>
  <si>
    <t>KW</t>
  </si>
  <si>
    <t>KWh p.a.</t>
  </si>
  <si>
    <t>min.</t>
  </si>
  <si>
    <t>JA</t>
  </si>
  <si>
    <t xml:space="preserve">Wird die unterbrochene "erhöhte Arbeit" / "reduzierte Arbeit" anschließend reduziert / erhöht ? </t>
  </si>
  <si>
    <t>SEHR HOCH</t>
  </si>
  <si>
    <t>Minimale Leistungsaufnahme auf die der Prozess reduziert werden kann (abschaltbar = 0)</t>
  </si>
  <si>
    <t>J/N</t>
  </si>
  <si>
    <t>Vorbereitungszeit, nach der eine Leistungserhöhung/-reduktion 
durchgeführt werden kann</t>
  </si>
  <si>
    <t>Weiterführende Erläuterungen (Fließtext) außerhalb der Bewertung</t>
  </si>
  <si>
    <t>25 I Behälterfertigung</t>
  </si>
  <si>
    <t>Welche technischen/wirtschaftlichen Konsequenzen hätte eine 
Verschiebung um die oben angeführte maximal mögliche Verschiebedauer ?</t>
  </si>
  <si>
    <t>BEWERTUNG</t>
  </si>
  <si>
    <t>Alfons Mustermann</t>
  </si>
  <si>
    <t>98 I MUSTER-Lastgruppe</t>
  </si>
  <si>
    <t>98 I MUSTER-Unternehmen</t>
  </si>
  <si>
    <t>98 I MUSTER-Lastart 1</t>
  </si>
  <si>
    <t>98 I MUSTER-Lastart 2</t>
  </si>
  <si>
    <t>98 I Muster-Betriebszeit 9-17 Uhr</t>
  </si>
  <si>
    <t>Musteranlage</t>
  </si>
  <si>
    <t>14 I Kunststofffertigung</t>
  </si>
  <si>
    <t>26 I IT-Infrastruktur</t>
  </si>
  <si>
    <t>27 I Kompressoren</t>
  </si>
  <si>
    <t>28 I Großteilumlaufanlage</t>
  </si>
  <si>
    <t>29 I Kleinteilumlaufanlage</t>
  </si>
  <si>
    <t>29 I Entfettungsanlage</t>
  </si>
  <si>
    <t>30 I Heizungsprüfstand</t>
  </si>
  <si>
    <t>31 I Plattentränke</t>
  </si>
  <si>
    <t xml:space="preserve">32 I </t>
  </si>
  <si>
    <t xml:space="preserve">33 I </t>
  </si>
  <si>
    <t xml:space="preserve">34 I </t>
  </si>
  <si>
    <t xml:space="preserve">35 I </t>
  </si>
  <si>
    <t xml:space="preserve">36 I </t>
  </si>
  <si>
    <t>Wird die reduzierte Arbeit anschließend erhöht?</t>
  </si>
  <si>
    <t>Wird die erhöhte Arbeit anschließend reduziert ?</t>
  </si>
  <si>
    <t xml:space="preserve">03 I Zentralversorgung </t>
  </si>
  <si>
    <t>04 I Competence Center</t>
  </si>
  <si>
    <t>16 I Testzentrum</t>
  </si>
  <si>
    <t>05 I Einzelfertigung Prozess</t>
  </si>
  <si>
    <t>17 I Massenfertigung Prozess</t>
  </si>
  <si>
    <t>Unternehmen Bereich 09</t>
  </si>
  <si>
    <t>Unternehmen Bereich 08</t>
  </si>
  <si>
    <t>Unternehmen Bereich 07</t>
  </si>
  <si>
    <t>Unternehmen Bereich 06</t>
  </si>
  <si>
    <t>Unternehmen Bereich 05</t>
  </si>
  <si>
    <t>Unternehmen Bereich 04</t>
  </si>
  <si>
    <t>Unternehmen Bereich 10</t>
  </si>
  <si>
    <t>Version V13 - 27.06.2017</t>
  </si>
  <si>
    <r>
      <t xml:space="preserve">LASTART 1 </t>
    </r>
    <r>
      <rPr>
        <sz val="11"/>
        <color rgb="FF0000FF"/>
        <rFont val="Calibri"/>
        <family val="2"/>
        <scheme val="minor"/>
      </rPr>
      <t xml:space="preserve">
Bitte tragen Sie unten Ihre Arten ein</t>
    </r>
  </si>
  <si>
    <r>
      <t xml:space="preserve">LASTART 2 </t>
    </r>
    <r>
      <rPr>
        <sz val="11"/>
        <color rgb="FF0000FF"/>
        <rFont val="Calibri"/>
        <family val="2"/>
        <scheme val="minor"/>
      </rPr>
      <t xml:space="preserve">
Bitte tragen Sie unten Ihre Arten ein</t>
    </r>
  </si>
  <si>
    <r>
      <t>BETRIEBSZEIT</t>
    </r>
    <r>
      <rPr>
        <b/>
        <sz val="16"/>
        <color rgb="FF0000FF"/>
        <rFont val="Calibri"/>
        <family val="2"/>
        <scheme val="minor"/>
      </rPr>
      <t xml:space="preserve">
</t>
    </r>
    <r>
      <rPr>
        <sz val="11"/>
        <color rgb="FF0000FF"/>
        <rFont val="Calibri"/>
        <family val="2"/>
        <scheme val="minor"/>
      </rPr>
      <t>Bitte tragen Sie unten Ihre Betriebszeiten ein</t>
    </r>
  </si>
  <si>
    <r>
      <t>UNTERNEHMENSBEREICH</t>
    </r>
    <r>
      <rPr>
        <b/>
        <sz val="16"/>
        <color rgb="FF0000FF"/>
        <rFont val="Calibri"/>
        <family val="2"/>
        <scheme val="minor"/>
      </rPr>
      <t xml:space="preserve">
</t>
    </r>
    <r>
      <rPr>
        <sz val="11"/>
        <color rgb="FF0000FF"/>
        <rFont val="Calibri"/>
        <family val="2"/>
        <scheme val="minor"/>
      </rPr>
      <t>Bitte tragen Sie unten Ihre Bereiche ein</t>
    </r>
  </si>
  <si>
    <t>Hinweis: Diese Auswahlliste kann über das Tabellenblatt "Parameter" +  Spalte "Unternehmensbereich" angepasst werden.</t>
  </si>
  <si>
    <t>Hinweis: Diese Auswahlliste kann über das Tabellenblatt "Parameter" +  Spalte "Lastart 1" angepasst werden.</t>
  </si>
  <si>
    <t>Hinweis: Diese Auswahlliste kann über das Tabellenblatt "Parameter" +  Spalte "Lastart 2" angepasst werden.</t>
  </si>
  <si>
    <t>Hinweis: Diese Auswahlliste kann über das Tabellenblatt "Parameter" +  Spalte "Betriebszeit" angepasst werden.</t>
  </si>
  <si>
    <t xml:space="preserve">Erfüllungsgrad </t>
  </si>
  <si>
    <t>Lastkennziffer</t>
  </si>
  <si>
    <t>Max. Wert = 1</t>
  </si>
  <si>
    <t>Musterunternehmen Bereich 1</t>
  </si>
  <si>
    <t>keine Füllung = JEDE Kategorie</t>
  </si>
  <si>
    <t>Originalwerte</t>
  </si>
  <si>
    <t>Bewertungskriterium</t>
  </si>
  <si>
    <t>KOPF1</t>
  </si>
  <si>
    <t>Unternehmen (U)</t>
  </si>
  <si>
    <t>KOPF2</t>
  </si>
  <si>
    <t>Lastgruppe (G)</t>
  </si>
  <si>
    <t>KOPF3</t>
  </si>
  <si>
    <t>Lastart 1</t>
  </si>
  <si>
    <t>KOPF4</t>
  </si>
  <si>
    <t>Lastart 2</t>
  </si>
  <si>
    <t>KOPF5</t>
  </si>
  <si>
    <t>PROZESSAUTOMATISIERUNGSGRAD</t>
  </si>
  <si>
    <t>KOPF6</t>
  </si>
  <si>
    <t>GENERELLE BETRIEBSZEIT FÜR DEN BETRACHTETEN PROZESS</t>
  </si>
  <si>
    <t>"TYPISCHE LEISTUNG" in MW</t>
  </si>
  <si>
    <t>WICHT</t>
  </si>
  <si>
    <t>MAX</t>
  </si>
  <si>
    <t>"MAXIMALE LEISTUNG" in MW</t>
  </si>
  <si>
    <t>KWh</t>
  </si>
  <si>
    <t>MAX-Wert nur wenn "01"</t>
  </si>
  <si>
    <t>MAX-Wert ALLE</t>
  </si>
  <si>
    <t>RAUS</t>
  </si>
  <si>
    <t>MAX-Wert ALLE // Hinweis: wenn Zeile 13 "0" dann wird hier "0" zugesteuert, da eine Relation zum Max-Wert (und damit Division) nicht möglich ist</t>
  </si>
  <si>
    <r>
      <t>Typische elektrische Leistung</t>
    </r>
    <r>
      <rPr>
        <sz val="11"/>
        <color rgb="FF0000FF"/>
        <rFont val="Arial"/>
        <family val="2"/>
      </rPr>
      <t xml:space="preserve"> (bei Lastgruppe "01" dieser Wert identisch mit "Maximale elektrische (Lade)Leistung"</t>
    </r>
  </si>
  <si>
    <t>KEIN MAX-Wert wenn Lastgruppe "01" und "02"</t>
  </si>
  <si>
    <t>KEIN MAX-Wert wenn Lastgruppe "01"</t>
  </si>
  <si>
    <t>MAX-Wert nur wenn "02" und "07"</t>
  </si>
  <si>
    <t>MAX-Wert nur wenn "02"</t>
  </si>
  <si>
    <t>MAX-Wert nur wenn "03"</t>
  </si>
  <si>
    <t>NEIN</t>
  </si>
  <si>
    <t>Arbeitsplan</t>
  </si>
  <si>
    <t>KEIN MAX-Wert wenn Lastgruppe "01" und "02" und "03"</t>
  </si>
  <si>
    <t>MAX-Wert nur wenn "05" und "06"</t>
  </si>
  <si>
    <t>HOCH</t>
  </si>
  <si>
    <t>MITTEL</t>
  </si>
  <si>
    <t>GERING</t>
  </si>
  <si>
    <t>KEINE</t>
  </si>
  <si>
    <t>MAX-Wert nur wenn "07"</t>
  </si>
  <si>
    <t>ALLE (Kategorie aus Kopfdaten)</t>
  </si>
  <si>
    <t>BEWERTUNGSZAHL IST</t>
  </si>
  <si>
    <t>BEWERTUNGSZAHLMAX</t>
  </si>
  <si>
    <t>BEWERTUNGSKENNZIFFER
PROZESS/MASCHINE</t>
  </si>
  <si>
    <r>
      <t>Bei dem Bewertungskriterium "</t>
    </r>
    <r>
      <rPr>
        <b/>
        <sz val="10"/>
        <rFont val="Arial"/>
        <family val="2"/>
      </rPr>
      <t>Wird dieser Prozess nach einem Produktionsplan gesteuert?</t>
    </r>
    <r>
      <rPr>
        <sz val="10"/>
        <rFont val="Arial"/>
        <family val="2"/>
      </rPr>
      <t xml:space="preserve">" wird  </t>
    </r>
    <r>
      <rPr>
        <b/>
        <sz val="10"/>
        <rFont val="Arial"/>
        <family val="2"/>
      </rPr>
      <t>bei "NEIN"</t>
    </r>
    <r>
      <rPr>
        <sz val="10"/>
        <rFont val="Arial"/>
        <family val="2"/>
      </rPr>
      <t xml:space="preserve"> der feste Wert</t>
    </r>
    <r>
      <rPr>
        <b/>
        <sz val="10"/>
        <rFont val="Arial"/>
        <family val="2"/>
      </rPr>
      <t xml:space="preserve"> "0" </t>
    </r>
    <r>
      <rPr>
        <sz val="10"/>
        <rFont val="Arial"/>
        <family val="2"/>
      </rPr>
      <t>zugesteuert.</t>
    </r>
  </si>
  <si>
    <r>
      <rPr>
        <b/>
        <sz val="10"/>
        <color rgb="FF0000FF"/>
        <rFont val="Arial"/>
        <family val="2"/>
      </rPr>
      <t>GRAFIK</t>
    </r>
    <r>
      <rPr>
        <b/>
        <sz val="10"/>
        <color theme="1"/>
        <rFont val="Arial"/>
        <family val="2"/>
      </rPr>
      <t xml:space="preserve"> Visualisierung Erfüllung SKALA 1-5</t>
    </r>
  </si>
  <si>
    <r>
      <t>Bei dem Bewertungskriterium "</t>
    </r>
    <r>
      <rPr>
        <b/>
        <sz val="10"/>
        <rFont val="Arial"/>
        <family val="2"/>
      </rPr>
      <t>Prozessautomatisierungsgrad</t>
    </r>
    <r>
      <rPr>
        <sz val="10"/>
        <rFont val="Arial"/>
        <family val="2"/>
      </rPr>
      <t xml:space="preserve">"wird </t>
    </r>
    <r>
      <rPr>
        <b/>
        <sz val="10"/>
        <rFont val="Arial"/>
        <family val="2"/>
      </rPr>
      <t xml:space="preserve">bei der Auswahl "99 I keine Zuordnung" </t>
    </r>
    <r>
      <rPr>
        <sz val="10"/>
        <rFont val="Arial"/>
        <family val="2"/>
      </rPr>
      <t xml:space="preserve">der feste Wert </t>
    </r>
    <r>
      <rPr>
        <b/>
        <sz val="10"/>
        <rFont val="Arial"/>
        <family val="2"/>
      </rPr>
      <t>"0"</t>
    </r>
    <r>
      <rPr>
        <sz val="10"/>
        <rFont val="Arial"/>
        <family val="2"/>
      </rPr>
      <t xml:space="preserve"> zugesteuert.</t>
    </r>
  </si>
  <si>
    <t>Besonders wichtige Bewertungskriterien --&gt; erhöhter Wichtungsfaktor</t>
  </si>
  <si>
    <r>
      <t xml:space="preserve">Diese Werte beziehen sich nur auf </t>
    </r>
    <r>
      <rPr>
        <b/>
        <sz val="10"/>
        <rFont val="Arial"/>
        <family val="2"/>
      </rPr>
      <t>einzelne Lastgruppen</t>
    </r>
    <r>
      <rPr>
        <sz val="10"/>
        <rFont val="Arial"/>
        <family val="2"/>
      </rPr>
      <t xml:space="preserve"> - der jeweilige </t>
    </r>
    <r>
      <rPr>
        <b/>
        <sz val="10"/>
        <rFont val="Arial"/>
        <family val="2"/>
      </rPr>
      <t>MAX-Wert wird in Abhängigkeit von der Relevanz für diese Lastgruppen zugesteuert</t>
    </r>
    <r>
      <rPr>
        <sz val="10"/>
        <rFont val="Arial"/>
        <family val="2"/>
      </rPr>
      <t xml:space="preserve"> - siehe dazu Hinweise S15-S29</t>
    </r>
  </si>
  <si>
    <t>20.07.2017 - Anpassung der Formel "Jährlicher Stromverbrauch"</t>
  </si>
  <si>
    <t>jährlicher Stromverbrauch - keine Differenzierung zwischen 1 MW und 2 MW - nur größer 1 MW</t>
  </si>
  <si>
    <t>Erweiterung um Bewertungsziffer "6", um eine Differenzierung "&gt; 2 MW" berücksichtigen zu können.</t>
  </si>
  <si>
    <t>s.o. ALTE Formel</t>
  </si>
  <si>
    <t>Bisher deckte die Kennzahl "5" bis 2 MW und darüber ab</t>
  </si>
  <si>
    <t>Feld Q17 = neue Formel</t>
  </si>
  <si>
    <t>Minimale elektrische Leistung</t>
  </si>
  <si>
    <t>Vorbereitungszeit für eine Leistungsanpassung</t>
  </si>
  <si>
    <t>Maximal mögliche Verschiebedauer</t>
  </si>
  <si>
    <t>Prozessteuerung nach einem Produktionsplan?</t>
  </si>
  <si>
    <t xml:space="preserve">Prozessautomatisierungsgrad </t>
  </si>
  <si>
    <t>Musterunternehmen Bereich 2</t>
  </si>
  <si>
    <t>Musterunternehmen Bereich 3</t>
  </si>
  <si>
    <r>
      <rPr>
        <b/>
        <sz val="9"/>
        <color theme="1"/>
        <rFont val="Arial"/>
        <family val="2"/>
      </rPr>
      <t>Generelle Betriebszeit</t>
    </r>
    <r>
      <rPr>
        <sz val="9"/>
        <color theme="1"/>
        <rFont val="Arial"/>
        <family val="2"/>
      </rPr>
      <t xml:space="preserve"> </t>
    </r>
    <r>
      <rPr>
        <sz val="7"/>
        <color theme="1"/>
        <rFont val="Arial"/>
        <family val="2"/>
      </rPr>
      <t>(Neue "Betriebszeit" unter "Parameter" eingeben ODER Auswahl "99 I keine Zuordnung")</t>
    </r>
  </si>
  <si>
    <r>
      <t xml:space="preserve">Prozessautomatisierungsgrad </t>
    </r>
    <r>
      <rPr>
        <sz val="7"/>
        <color theme="1"/>
        <rFont val="Arial"/>
        <family val="2"/>
      </rPr>
      <t>(wenn kein Wert zutrifft Auswahl "99 I keine Zuordnung")</t>
    </r>
  </si>
  <si>
    <r>
      <t>Lastart 2</t>
    </r>
    <r>
      <rPr>
        <sz val="9"/>
        <color theme="1"/>
        <rFont val="Arial"/>
        <family val="2"/>
      </rPr>
      <t xml:space="preserve"> </t>
    </r>
    <r>
      <rPr>
        <sz val="7"/>
        <color theme="1"/>
        <rFont val="Arial"/>
        <family val="2"/>
      </rPr>
      <t>(Neue "Lastart 2" unter "Parameter" eingeben ODER Auswahl "99 I keine Zuordnung")</t>
    </r>
  </si>
  <si>
    <r>
      <rPr>
        <b/>
        <sz val="9"/>
        <color theme="1"/>
        <rFont val="Arial"/>
        <family val="2"/>
      </rPr>
      <t>Lastart 1</t>
    </r>
    <r>
      <rPr>
        <sz val="7"/>
        <color theme="1"/>
        <rFont val="Arial"/>
        <family val="2"/>
      </rPr>
      <t xml:space="preserve"> (Neue "Lastart 1" unter "Parameter" eingeben ODER Auswahl "99 I keine Zuordnung")</t>
    </r>
  </si>
  <si>
    <t>Daten</t>
  </si>
  <si>
    <t>Kommentare</t>
  </si>
  <si>
    <t>Zeit von Beginn bis Abschluss einer 
maximalen VERRINGERUNG der Leistung</t>
  </si>
  <si>
    <t>Zeit von Beginn bis Abschluss einer 
maximalen ERHÖHUNG der Leistung</t>
  </si>
  <si>
    <t xml:space="preserve">Wird die unterbrochene "erhöhte Arbeit" / 
"reduzierte Arbeit" anschließend reduziert / erhöht ? </t>
  </si>
  <si>
    <t>Welche techn./wirtsch. Konsequenzen hätte eine 
Verschiebung um die maximal mögliche Verschiebedauer ?</t>
  </si>
  <si>
    <r>
      <t>Nutzbare Speicherkapazität</t>
    </r>
    <r>
      <rPr>
        <sz val="10"/>
        <color theme="0"/>
        <rFont val="Arial"/>
        <family val="2"/>
      </rPr>
      <t xml:space="preserve"> 
(nur bei Lastart &lt; 1 &gt;)</t>
    </r>
  </si>
  <si>
    <r>
      <t xml:space="preserve">Wie groß ist die Speicherkapazität 
des Kältespeichers? </t>
    </r>
    <r>
      <rPr>
        <sz val="10"/>
        <color theme="0"/>
        <rFont val="Arial"/>
        <family val="2"/>
      </rPr>
      <t>(nur bei Lastart &lt; 2 &gt;)</t>
    </r>
  </si>
  <si>
    <r>
      <t xml:space="preserve">Maximale Dauer der Aufrechterhaltung 
der Notstromerzeugung </t>
    </r>
    <r>
      <rPr>
        <sz val="10"/>
        <color theme="0"/>
        <rFont val="Arial"/>
        <family val="2"/>
      </rPr>
      <t>(nur bei Lastart &lt; 3 &gt;)</t>
    </r>
  </si>
  <si>
    <r>
      <t xml:space="preserve">Wie lang ist die typische Prozessdauer? 
</t>
    </r>
    <r>
      <rPr>
        <sz val="10"/>
        <color theme="0"/>
        <rFont val="Arial"/>
        <family val="2"/>
      </rPr>
      <t>(nur bei Lastart &lt; 7 &gt;)</t>
    </r>
  </si>
  <si>
    <r>
      <rPr>
        <b/>
        <sz val="10"/>
        <rFont val="Arial"/>
        <family val="2"/>
      </rPr>
      <t xml:space="preserve">Hinweis: </t>
    </r>
    <r>
      <rPr>
        <sz val="10"/>
        <rFont val="Arial"/>
        <family val="2"/>
      </rPr>
      <t>Für den Fall, dass kein Wert bei einem Lasterfassungskriterium angezeigt wird, hat dies 2 Ursachen  a) die Bewertungsziffer ist "0"  oder  b) das Kriterium ist nicht relevant.</t>
    </r>
  </si>
  <si>
    <t xml:space="preserve">Bewertungsprofil des untersuchten Prozesses für </t>
  </si>
  <si>
    <t xml:space="preserve">Tool für die Erfassung industrieller Lasten zur Prüfung einer möglichen Lastflexibilisierung  (Grafik)     </t>
  </si>
  <si>
    <t xml:space="preserve"> </t>
  </si>
  <si>
    <t>Version 17 vom 23.01.2018</t>
  </si>
  <si>
    <t>Gewichtete Bewertungsziffer (Skala von 1-5)</t>
  </si>
  <si>
    <t>Vorbereitungszeit, nach der eine Leistungsänderung durchgeführt werden kann</t>
  </si>
  <si>
    <t>Typische Last in KW</t>
  </si>
  <si>
    <t>Maximale Last in KW</t>
  </si>
  <si>
    <t>Maximale elektrische Leistung in KW</t>
  </si>
  <si>
    <t>Typische elektrische Leistung in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</si>
</sst>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quot;$&quot;* #,##0_);_(&quot;$&quot;* \(#,##0\);_(&quot;$&quot;* &quot;-&quot;_);_(@_)"/>
    <numFmt numFmtId="166" formatCode="dd/mm/yy;@"/>
    <numFmt numFmtId="167" formatCode="d/m/yy;@"/>
    <numFmt numFmtId="168" formatCode="0.0%"/>
  </numFmts>
  <fonts count="78">
    <font>
      <sz val="10"/>
      <color theme="1"/>
      <name val="Arial"/>
      <family val="2"/>
    </font>
    <font>
      <sz val="11"/>
      <color theme="1"/>
      <name val="Calibri"/>
      <family val="2"/>
      <scheme val="minor"/>
    </font>
    <font>
      <b/>
      <sz val="10"/>
      <color theme="1"/>
      <name val="Arial"/>
      <family val="2"/>
    </font>
    <font>
      <sz val="9"/>
      <color theme="1"/>
      <name val="Arial"/>
      <family val="2"/>
    </font>
    <font>
      <sz val="10"/>
      <name val="Arial"/>
      <family val="2"/>
    </font>
    <font>
      <sz val="9"/>
      <color indexed="81"/>
      <name val="Tahoma"/>
      <family val="2"/>
    </font>
    <font>
      <b/>
      <sz val="9"/>
      <color indexed="81"/>
      <name val="Tahoma"/>
      <family val="2"/>
    </font>
    <font>
      <sz val="10"/>
      <color theme="1"/>
      <name val="Arial"/>
      <family val="2"/>
    </font>
    <font>
      <sz val="10"/>
      <color theme="0"/>
      <name val="Arial"/>
      <family val="2"/>
    </font>
    <font>
      <b/>
      <sz val="10"/>
      <color theme="0"/>
      <name val="Arial"/>
      <family val="2"/>
    </font>
    <font>
      <b/>
      <sz val="10"/>
      <name val="Arial"/>
      <family val="2"/>
    </font>
    <font>
      <sz val="11"/>
      <color theme="1"/>
      <name val="Calibri"/>
      <family val="2"/>
      <scheme val="minor"/>
    </font>
    <font>
      <sz val="9"/>
      <name val="Arial"/>
      <family val="2"/>
    </font>
    <font>
      <b/>
      <sz val="9"/>
      <name val="Arial"/>
      <family val="2"/>
    </font>
    <font>
      <u/>
      <sz val="11"/>
      <color theme="10"/>
      <name val="Calibri"/>
      <family val="2"/>
      <scheme val="minor"/>
    </font>
    <font>
      <sz val="10"/>
      <name val="Helv"/>
    </font>
    <font>
      <u/>
      <sz val="8"/>
      <color theme="10"/>
      <name val="Arial"/>
      <family val="2"/>
    </font>
    <font>
      <u/>
      <sz val="10"/>
      <color theme="10"/>
      <name val="Arial"/>
      <family val="2"/>
    </font>
    <font>
      <u/>
      <sz val="11"/>
      <color theme="10"/>
      <name val="Calibri"/>
      <family val="2"/>
    </font>
    <font>
      <b/>
      <sz val="12"/>
      <name val="NewCenturySchlbk"/>
      <family val="1"/>
    </font>
    <font>
      <b/>
      <sz val="14"/>
      <name val="Arial"/>
      <family val="2"/>
    </font>
    <font>
      <sz val="8"/>
      <color theme="1"/>
      <name val="Arial"/>
      <family val="2"/>
    </font>
    <font>
      <sz val="16"/>
      <color theme="1"/>
      <name val="Calibri"/>
      <family val="2"/>
      <scheme val="minor"/>
    </font>
    <font>
      <b/>
      <sz val="16"/>
      <color theme="0"/>
      <name val="Calibri"/>
      <family val="2"/>
      <scheme val="minor"/>
    </font>
    <font>
      <b/>
      <sz val="10"/>
      <color rgb="FF0000FF"/>
      <name val="Arial"/>
      <family val="2"/>
    </font>
    <font>
      <sz val="9"/>
      <color theme="0"/>
      <name val="Arial"/>
      <family val="2"/>
    </font>
    <font>
      <sz val="10"/>
      <color rgb="FF0000FF"/>
      <name val="Arial"/>
      <family val="2"/>
    </font>
    <font>
      <b/>
      <sz val="16"/>
      <name val="Calibri"/>
      <family val="2"/>
      <scheme val="minor"/>
    </font>
    <font>
      <b/>
      <sz val="9"/>
      <color theme="1"/>
      <name val="Arial"/>
      <family val="2"/>
    </font>
    <font>
      <sz val="8"/>
      <name val="Arial"/>
      <family val="2"/>
    </font>
    <font>
      <sz val="8"/>
      <color theme="0" tint="-0.499984740745262"/>
      <name val="Arial"/>
      <family val="2"/>
    </font>
    <font>
      <sz val="9"/>
      <color theme="1"/>
      <name val="Calibri"/>
      <family val="2"/>
      <scheme val="minor"/>
    </font>
    <font>
      <sz val="8"/>
      <color rgb="FF0000FF"/>
      <name val="Arial"/>
      <family val="2"/>
    </font>
    <font>
      <sz val="7"/>
      <color theme="1"/>
      <name val="Arial"/>
      <family val="2"/>
    </font>
    <font>
      <b/>
      <sz val="12"/>
      <color theme="0"/>
      <name val="Arial"/>
      <family val="2"/>
    </font>
    <font>
      <sz val="8"/>
      <color theme="0"/>
      <name val="Arial"/>
      <family val="2"/>
    </font>
    <font>
      <b/>
      <sz val="9"/>
      <color theme="0"/>
      <name val="Arial"/>
      <family val="2"/>
    </font>
    <font>
      <b/>
      <sz val="14"/>
      <color theme="1"/>
      <name val="Arial"/>
      <family val="2"/>
    </font>
    <font>
      <b/>
      <sz val="12"/>
      <name val="Arial"/>
      <family val="2"/>
    </font>
    <font>
      <b/>
      <sz val="8"/>
      <color theme="0"/>
      <name val="Arial"/>
      <family val="2"/>
    </font>
    <font>
      <sz val="9"/>
      <color theme="0" tint="-0.499984740745262"/>
      <name val="Arial"/>
      <family val="2"/>
    </font>
    <font>
      <b/>
      <sz val="8"/>
      <name val="Arial"/>
      <family val="2"/>
    </font>
    <font>
      <b/>
      <sz val="8"/>
      <color theme="0" tint="-0.499984740745262"/>
      <name val="Arial"/>
      <family val="2"/>
    </font>
    <font>
      <b/>
      <sz val="12"/>
      <color indexed="81"/>
      <name val="Tahoma"/>
      <family val="2"/>
    </font>
    <font>
      <sz val="12"/>
      <color indexed="81"/>
      <name val="Tahoma"/>
      <family val="2"/>
    </font>
    <font>
      <b/>
      <sz val="16"/>
      <color indexed="81"/>
      <name val="Tahoma"/>
      <family val="2"/>
    </font>
    <font>
      <b/>
      <sz val="14"/>
      <color theme="0"/>
      <name val="Arial"/>
      <family val="2"/>
    </font>
    <font>
      <sz val="9"/>
      <color theme="0"/>
      <name val="Calibri"/>
      <family val="2"/>
      <scheme val="minor"/>
    </font>
    <font>
      <sz val="12"/>
      <name val="Arial"/>
      <family val="2"/>
    </font>
    <font>
      <sz val="12"/>
      <color theme="0"/>
      <name val="Arial"/>
      <family val="2"/>
    </font>
    <font>
      <sz val="10"/>
      <name val="Arial"/>
      <family val="2"/>
      <charset val="204"/>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sz val="16"/>
      <name val="Calibri"/>
      <family val="2"/>
      <scheme val="minor"/>
    </font>
    <font>
      <sz val="9"/>
      <name val="Calibri"/>
      <family val="2"/>
      <scheme val="minor"/>
    </font>
    <font>
      <sz val="11"/>
      <color rgb="FF0000FF"/>
      <name val="Calibri"/>
      <family val="2"/>
      <scheme val="minor"/>
    </font>
    <font>
      <b/>
      <sz val="16"/>
      <color rgb="FF0000FF"/>
      <name val="Calibri"/>
      <family val="2"/>
      <scheme val="minor"/>
    </font>
    <font>
      <sz val="10"/>
      <color theme="1" tint="0.499984740745262"/>
      <name val="Arial"/>
      <family val="2"/>
    </font>
    <font>
      <b/>
      <sz val="11"/>
      <color indexed="81"/>
      <name val="Tahoma"/>
      <family val="2"/>
    </font>
    <font>
      <sz val="11"/>
      <color indexed="81"/>
      <name val="Tahoma"/>
      <family val="2"/>
    </font>
    <font>
      <sz val="8"/>
      <color theme="1" tint="0.249977111117893"/>
      <name val="Arial"/>
      <family val="2"/>
    </font>
    <font>
      <b/>
      <sz val="18"/>
      <color theme="0"/>
      <name val="Arial"/>
      <family val="2"/>
    </font>
    <font>
      <i/>
      <sz val="8"/>
      <color theme="1"/>
      <name val="Arial"/>
      <family val="2"/>
    </font>
    <font>
      <sz val="11"/>
      <name val="Arial"/>
      <family val="2"/>
    </font>
    <font>
      <b/>
      <sz val="11"/>
      <name val="Arial"/>
      <family val="2"/>
    </font>
    <font>
      <b/>
      <sz val="11"/>
      <color theme="0"/>
      <name val="Arial"/>
      <family val="2"/>
    </font>
    <font>
      <sz val="11"/>
      <color theme="0"/>
      <name val="Arial"/>
      <family val="2"/>
    </font>
    <font>
      <sz val="11"/>
      <color rgb="FF0000FF"/>
      <name val="Arial"/>
      <family val="2"/>
    </font>
    <font>
      <b/>
      <sz val="16"/>
      <color theme="0"/>
      <name val="Arial"/>
      <family val="2"/>
    </font>
    <font>
      <sz val="16"/>
      <color theme="0"/>
      <name val="Arial"/>
      <family val="2"/>
    </font>
    <font>
      <b/>
      <sz val="11"/>
      <color theme="1"/>
      <name val="Arial"/>
      <family val="2"/>
    </font>
    <font>
      <b/>
      <sz val="14"/>
      <color theme="3"/>
      <name val="Arial"/>
      <family val="2"/>
    </font>
    <font>
      <sz val="16"/>
      <name val="Arial"/>
      <family val="2"/>
    </font>
    <font>
      <sz val="14"/>
      <name val="Arial"/>
      <family val="2"/>
    </font>
    <font>
      <b/>
      <sz val="14"/>
      <name val="Calibri"/>
      <family val="2"/>
      <scheme val="minor"/>
    </font>
    <font>
      <sz val="14"/>
      <name val="Calibri"/>
      <family val="2"/>
      <scheme val="minor"/>
    </font>
  </fonts>
  <fills count="36">
    <fill>
      <patternFill patternType="none"/>
    </fill>
    <fill>
      <patternFill patternType="gray125"/>
    </fill>
    <fill>
      <patternFill patternType="solid">
        <fgColor rgb="FF00009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0FF00"/>
        <bgColor indexed="64"/>
      </patternFill>
    </fill>
    <fill>
      <patternFill patternType="solid">
        <fgColor rgb="FFFF0000"/>
        <bgColor indexed="64"/>
      </patternFill>
    </fill>
    <fill>
      <patternFill patternType="solid">
        <fgColor rgb="FFDBEEF3"/>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6600"/>
        <bgColor indexed="64"/>
      </patternFill>
    </fill>
    <fill>
      <patternFill patternType="solid">
        <fgColor rgb="FF0000FF"/>
        <bgColor indexed="64"/>
      </patternFill>
    </fill>
    <fill>
      <patternFill patternType="solid">
        <fgColor theme="0" tint="-0.14996795556505021"/>
        <bgColor indexed="64"/>
      </patternFill>
    </fill>
    <fill>
      <patternFill patternType="solid">
        <fgColor rgb="FF004DE6"/>
        <bgColor indexed="64"/>
      </patternFill>
    </fill>
    <fill>
      <patternFill patternType="solid">
        <fgColor rgb="FF00B050"/>
        <bgColor indexed="64"/>
      </patternFill>
    </fill>
    <fill>
      <patternFill patternType="solid">
        <fgColor rgb="FF8DB4E3"/>
        <bgColor indexed="64"/>
      </patternFill>
    </fill>
    <fill>
      <patternFill patternType="solid">
        <fgColor rgb="FFD7E5F5"/>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tint="-0.249977111117893"/>
        <bgColor indexed="64"/>
      </patternFill>
    </fill>
  </fills>
  <borders count="43">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theme="3" tint="0.59996337778862885"/>
      </left>
      <right/>
      <top/>
      <bottom/>
      <diagonal/>
    </border>
    <border>
      <left/>
      <right style="thin">
        <color indexed="64"/>
      </right>
      <top/>
      <bottom/>
      <diagonal/>
    </border>
    <border>
      <left/>
      <right/>
      <top style="dashed">
        <color theme="1" tint="0.499984740745262"/>
      </top>
      <bottom style="dashed">
        <color theme="1" tint="0.49998474074526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n">
        <color indexed="64"/>
      </left>
      <right style="thin">
        <color indexed="64"/>
      </right>
      <top/>
      <bottom style="thin">
        <color indexed="64"/>
      </bottom>
      <diagonal/>
    </border>
    <border>
      <left style="thick">
        <color theme="1" tint="0.499984740745262"/>
      </left>
      <right style="thick">
        <color theme="1" tint="0.499984740745262"/>
      </right>
      <top style="thick">
        <color theme="1" tint="0.499984740745262"/>
      </top>
      <bottom style="thin">
        <color theme="1" tint="0.499984740745262"/>
      </bottom>
      <diagonal/>
    </border>
    <border>
      <left style="thick">
        <color theme="1" tint="0.499984740745262"/>
      </left>
      <right style="thick">
        <color theme="1" tint="0.499984740745262"/>
      </right>
      <top style="thin">
        <color theme="1" tint="0.499984740745262"/>
      </top>
      <bottom style="thin">
        <color theme="1" tint="0.499984740745262"/>
      </bottom>
      <diagonal/>
    </border>
    <border>
      <left/>
      <right/>
      <top style="thin">
        <color theme="1" tint="0.499984740745262"/>
      </top>
      <bottom style="thin">
        <color auto="1"/>
      </bottom>
      <diagonal/>
    </border>
    <border>
      <left style="thick">
        <color theme="1" tint="0.499984740745262"/>
      </left>
      <right style="thick">
        <color theme="1" tint="0.499984740745262"/>
      </right>
      <top style="thin">
        <color theme="1" tint="0.499984740745262"/>
      </top>
      <bottom/>
      <diagonal/>
    </border>
    <border>
      <left style="thick">
        <color theme="1" tint="0.499984740745262"/>
      </left>
      <right/>
      <top style="thick">
        <color theme="1" tint="0.499984740745262"/>
      </top>
      <bottom style="thick">
        <color theme="1" tint="0.499984740745262"/>
      </bottom>
      <diagonal/>
    </border>
    <border>
      <left/>
      <right/>
      <top style="thick">
        <color theme="1" tint="0.499984740745262"/>
      </top>
      <bottom style="thick">
        <color theme="1" tint="0.499984740745262"/>
      </bottom>
      <diagonal/>
    </border>
    <border>
      <left style="thick">
        <color theme="1" tint="0.499984740745262"/>
      </left>
      <right style="thin">
        <color theme="1" tint="0.499984740745262"/>
      </right>
      <top style="thick">
        <color theme="1" tint="0.499984740745262"/>
      </top>
      <bottom style="thin">
        <color theme="1" tint="0.499984740745262"/>
      </bottom>
      <diagonal/>
    </border>
    <border>
      <left style="thin">
        <color theme="1" tint="0.499984740745262"/>
      </left>
      <right style="thin">
        <color theme="1" tint="0.499984740745262"/>
      </right>
      <top style="thick">
        <color theme="1" tint="0.499984740745262"/>
      </top>
      <bottom style="thin">
        <color theme="1" tint="0.499984740745262"/>
      </bottom>
      <diagonal/>
    </border>
    <border>
      <left style="thin">
        <color theme="1" tint="0.499984740745262"/>
      </left>
      <right style="thick">
        <color theme="1" tint="0.499984740745262"/>
      </right>
      <top style="thick">
        <color theme="1" tint="0.499984740745262"/>
      </top>
      <bottom style="thin">
        <color theme="1" tint="0.499984740745262"/>
      </bottom>
      <diagonal/>
    </border>
    <border>
      <left style="thick">
        <color theme="1" tint="0.499984740745262"/>
      </left>
      <right style="thick">
        <color theme="1" tint="0.499984740745262"/>
      </right>
      <top/>
      <bottom style="thin">
        <color theme="1" tint="0.499984740745262"/>
      </bottom>
      <diagonal/>
    </border>
    <border>
      <left/>
      <right/>
      <top/>
      <bottom style="thin">
        <color theme="1" tint="0.499984740745262"/>
      </bottom>
      <diagonal/>
    </border>
    <border>
      <left style="thick">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ck">
        <color theme="1" tint="0.499984740745262"/>
      </left>
      <right/>
      <top/>
      <bottom style="thin">
        <color theme="1" tint="0.499984740745262"/>
      </bottom>
      <diagonal/>
    </border>
    <border>
      <left/>
      <right/>
      <top style="thin">
        <color theme="1" tint="0.499984740745262"/>
      </top>
      <bottom style="thin">
        <color theme="1" tint="0.499984740745262"/>
      </bottom>
      <diagonal/>
    </border>
    <border>
      <left style="thick">
        <color theme="1" tint="0.499984740745262"/>
      </left>
      <right/>
      <top style="thin">
        <color theme="1" tint="0.499984740745262"/>
      </top>
      <bottom style="thin">
        <color theme="1" tint="0.499984740745262"/>
      </bottom>
      <diagonal/>
    </border>
    <border>
      <left/>
      <right/>
      <top style="thin">
        <color theme="1" tint="0.499984740745262"/>
      </top>
      <bottom/>
      <diagonal/>
    </border>
    <border>
      <left style="thick">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ck">
        <color theme="1" tint="0.499984740745262"/>
      </right>
      <top style="thin">
        <color theme="1" tint="0.499984740745262"/>
      </top>
      <bottom style="thick">
        <color theme="1" tint="0.499984740745262"/>
      </bottom>
      <diagonal/>
    </border>
    <border>
      <left style="thick">
        <color theme="1" tint="0.499984740745262"/>
      </left>
      <right/>
      <top style="thin">
        <color theme="1" tint="0.499984740745262"/>
      </top>
      <bottom/>
      <diagonal/>
    </border>
    <border>
      <left/>
      <right/>
      <top style="thick">
        <color theme="1" tint="0.499984740745262"/>
      </top>
      <bottom style="thin">
        <color theme="1" tint="0.499984740745262"/>
      </bottom>
      <diagonal/>
    </border>
    <border>
      <left style="thick">
        <color theme="1" tint="0.499984740745262"/>
      </left>
      <right style="thick">
        <color theme="1" tint="0.499984740745262"/>
      </right>
      <top style="thin">
        <color theme="1" tint="0.499984740745262"/>
      </top>
      <bottom style="thick">
        <color theme="1" tint="0.499984740745262"/>
      </bottom>
      <diagonal/>
    </border>
  </borders>
  <cellStyleXfs count="38">
    <xf numFmtId="0" fontId="0" fillId="0" borderId="0"/>
    <xf numFmtId="0" fontId="4" fillId="0" borderId="0"/>
    <xf numFmtId="0" fontId="4" fillId="0" borderId="0"/>
    <xf numFmtId="0" fontId="11" fillId="0" borderId="0"/>
    <xf numFmtId="0" fontId="7" fillId="0" borderId="0"/>
    <xf numFmtId="0" fontId="4" fillId="0" borderId="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 fontId="15" fillId="0" borderId="0" applyFont="0" applyFill="0" applyBorder="0" applyAlignment="0" applyProtection="0"/>
    <xf numFmtId="0" fontId="16" fillId="0" borderId="0" applyNumberFormat="0" applyFill="0" applyBorder="0" applyAlignment="0" applyProtection="0">
      <alignment vertical="top"/>
      <protection locked="0"/>
    </xf>
    <xf numFmtId="0" fontId="14" fillId="0" borderId="0" applyNumberFormat="0" applyFill="0" applyBorder="0" applyAlignment="0" applyProtection="0"/>
    <xf numFmtId="0" fontId="1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4" fillId="0" borderId="0" applyNumberFormat="0" applyFill="0" applyBorder="0" applyAlignment="0" applyProtection="0"/>
    <xf numFmtId="0" fontId="18" fillId="0" borderId="0" applyNumberFormat="0" applyFill="0" applyBorder="0" applyAlignment="0" applyProtection="0">
      <alignment vertical="top"/>
      <protection locked="0"/>
    </xf>
    <xf numFmtId="0" fontId="7" fillId="6" borderId="1" applyNumberFormat="0" applyFont="0" applyAlignment="0" applyProtection="0"/>
    <xf numFmtId="9" fontId="4" fillId="0" borderId="0" applyFont="0" applyFill="0" applyBorder="0" applyAlignment="0" applyProtection="0"/>
    <xf numFmtId="0" fontId="4" fillId="0" borderId="0"/>
    <xf numFmtId="0" fontId="19" fillId="0" borderId="0"/>
    <xf numFmtId="0" fontId="7" fillId="0" borderId="0"/>
    <xf numFmtId="0" fontId="7" fillId="15" borderId="0" applyNumberFormat="0" applyBorder="0" applyAlignment="0" applyProtection="0"/>
    <xf numFmtId="0" fontId="1" fillId="0" borderId="0"/>
    <xf numFmtId="0" fontId="50" fillId="0" borderId="0"/>
  </cellStyleXfs>
  <cellXfs count="611">
    <xf numFmtId="0" fontId="0" fillId="0" borderId="0" xfId="0"/>
    <xf numFmtId="0" fontId="0" fillId="0" borderId="0" xfId="0"/>
    <xf numFmtId="0" fontId="4" fillId="0" borderId="0" xfId="1"/>
    <xf numFmtId="0" fontId="11" fillId="0" borderId="0" xfId="3"/>
    <xf numFmtId="0" fontId="4" fillId="0" borderId="0" xfId="1" applyAlignment="1">
      <alignment vertical="center"/>
    </xf>
    <xf numFmtId="0" fontId="0" fillId="0" borderId="0" xfId="0" applyFill="1" applyBorder="1"/>
    <xf numFmtId="0" fontId="11" fillId="0" borderId="0" xfId="3" applyAlignment="1">
      <alignment horizontal="center"/>
    </xf>
    <xf numFmtId="0" fontId="0" fillId="0" borderId="0" xfId="0" applyProtection="1"/>
    <xf numFmtId="0" fontId="4" fillId="0" borderId="0" xfId="1" applyProtection="1"/>
    <xf numFmtId="0" fontId="2" fillId="3" borderId="0" xfId="0" applyFont="1" applyFill="1" applyBorder="1" applyAlignment="1" applyProtection="1">
      <alignment vertical="center"/>
    </xf>
    <xf numFmtId="0" fontId="3" fillId="0" borderId="0" xfId="0" applyFont="1" applyBorder="1" applyAlignment="1" applyProtection="1">
      <alignment horizontal="left" wrapText="1" indent="2"/>
    </xf>
    <xf numFmtId="0" fontId="9" fillId="2" borderId="0" xfId="0" applyFont="1" applyFill="1" applyBorder="1" applyProtection="1"/>
    <xf numFmtId="0" fontId="0" fillId="2" borderId="0" xfId="0" applyFill="1" applyBorder="1" applyAlignment="1" applyProtection="1">
      <alignment horizontal="left"/>
    </xf>
    <xf numFmtId="0" fontId="0" fillId="2" borderId="7" xfId="0" applyFill="1" applyBorder="1" applyAlignment="1" applyProtection="1">
      <alignment horizontal="left"/>
    </xf>
    <xf numFmtId="0" fontId="2" fillId="22" borderId="0" xfId="0" applyFont="1" applyFill="1" applyBorder="1" applyAlignment="1" applyProtection="1">
      <alignment vertical="center"/>
    </xf>
    <xf numFmtId="0" fontId="4" fillId="0" borderId="0" xfId="1" applyAlignment="1" applyProtection="1">
      <alignment vertical="center"/>
    </xf>
    <xf numFmtId="0" fontId="0" fillId="0" borderId="0" xfId="0" applyBorder="1" applyProtection="1"/>
    <xf numFmtId="0" fontId="0" fillId="0" borderId="0" xfId="0" applyBorder="1" applyAlignment="1" applyProtection="1">
      <alignment horizontal="left"/>
    </xf>
    <xf numFmtId="0" fontId="2" fillId="3" borderId="0" xfId="0" applyFont="1" applyFill="1" applyBorder="1" applyAlignment="1" applyProtection="1">
      <alignment vertical="center" wrapText="1"/>
    </xf>
    <xf numFmtId="0" fontId="3" fillId="0" borderId="0" xfId="0" applyFont="1" applyBorder="1" applyAlignment="1" applyProtection="1">
      <alignment horizontal="left" vertical="center" wrapText="1" indent="2"/>
    </xf>
    <xf numFmtId="0" fontId="11" fillId="0" borderId="0" xfId="3" applyAlignment="1">
      <alignment vertical="center"/>
    </xf>
    <xf numFmtId="0" fontId="22" fillId="0" borderId="0" xfId="3" applyFont="1" applyAlignment="1">
      <alignment horizontal="center" vertical="center"/>
    </xf>
    <xf numFmtId="14" fontId="3" fillId="0" borderId="0" xfId="4" applyNumberFormat="1" applyFont="1" applyFill="1" applyBorder="1" applyAlignment="1">
      <alignment horizontal="left" wrapText="1"/>
    </xf>
    <xf numFmtId="14" fontId="28" fillId="0" borderId="0" xfId="4" applyNumberFormat="1" applyFont="1" applyFill="1" applyBorder="1" applyAlignment="1">
      <alignment horizontal="left" wrapText="1"/>
    </xf>
    <xf numFmtId="0" fontId="0" fillId="0" borderId="0" xfId="0" applyBorder="1"/>
    <xf numFmtId="0" fontId="0" fillId="0" borderId="0" xfId="0" applyBorder="1" applyAlignment="1">
      <alignment horizontal="left"/>
    </xf>
    <xf numFmtId="0" fontId="4" fillId="0" borderId="0" xfId="1" applyAlignment="1">
      <alignment horizontal="left" vertical="center"/>
    </xf>
    <xf numFmtId="0" fontId="9" fillId="3" borderId="0" xfId="0" applyFont="1"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21" fillId="0" borderId="0" xfId="0" applyFont="1" applyBorder="1" applyAlignment="1">
      <alignment horizontal="left"/>
    </xf>
    <xf numFmtId="0" fontId="7" fillId="21" borderId="10" xfId="35" applyFill="1" applyBorder="1" applyAlignment="1" applyProtection="1">
      <alignment horizontal="left"/>
      <protection locked="0"/>
    </xf>
    <xf numFmtId="0" fontId="7" fillId="21" borderId="9" xfId="35" applyFill="1" applyBorder="1" applyAlignment="1" applyProtection="1">
      <alignment horizontal="left"/>
      <protection locked="0"/>
    </xf>
    <xf numFmtId="0" fontId="4" fillId="0" borderId="0" xfId="1" applyFill="1"/>
    <xf numFmtId="0" fontId="7" fillId="21" borderId="4" xfId="35" applyFill="1" applyBorder="1" applyAlignment="1" applyProtection="1">
      <alignment horizontal="left"/>
      <protection locked="0"/>
    </xf>
    <xf numFmtId="0" fontId="7" fillId="15" borderId="2" xfId="35" applyBorder="1" applyAlignment="1" applyProtection="1">
      <alignment horizontal="left"/>
      <protection locked="0"/>
    </xf>
    <xf numFmtId="0" fontId="7" fillId="21" borderId="12" xfId="35" applyFill="1" applyBorder="1" applyAlignment="1" applyProtection="1">
      <alignment horizontal="left"/>
      <protection locked="0"/>
    </xf>
    <xf numFmtId="0" fontId="7" fillId="15" borderId="5" xfId="35" applyBorder="1" applyAlignment="1" applyProtection="1">
      <alignment horizontal="left"/>
      <protection locked="0"/>
    </xf>
    <xf numFmtId="0" fontId="7" fillId="15" borderId="9" xfId="35" applyBorder="1" applyAlignment="1" applyProtection="1">
      <alignment horizontal="left"/>
      <protection locked="0"/>
    </xf>
    <xf numFmtId="3" fontId="10" fillId="21" borderId="4" xfId="1" applyNumberFormat="1" applyFont="1" applyFill="1" applyBorder="1" applyAlignment="1" applyProtection="1">
      <alignment horizontal="left" vertical="center"/>
      <protection locked="0"/>
    </xf>
    <xf numFmtId="0" fontId="4" fillId="0" borderId="0" xfId="1" applyAlignment="1">
      <alignment horizontal="center" vertical="center"/>
    </xf>
    <xf numFmtId="0" fontId="7" fillId="21" borderId="16" xfId="35" applyFill="1" applyBorder="1" applyAlignment="1" applyProtection="1">
      <alignment horizontal="left" vertical="center"/>
      <protection locked="0"/>
    </xf>
    <xf numFmtId="0" fontId="21" fillId="15" borderId="7" xfId="35" applyFont="1" applyBorder="1" applyAlignment="1" applyProtection="1">
      <alignment horizontal="center" vertical="center" wrapText="1"/>
      <protection locked="0"/>
    </xf>
    <xf numFmtId="0" fontId="4" fillId="0" borderId="0" xfId="1" applyAlignment="1">
      <alignment horizontal="center"/>
    </xf>
    <xf numFmtId="0" fontId="4" fillId="0" borderId="0" xfId="1" applyFill="1" applyBorder="1"/>
    <xf numFmtId="0" fontId="4" fillId="0" borderId="0" xfId="1" applyFont="1" applyFill="1" applyBorder="1" applyAlignment="1">
      <alignment horizontal="center" vertical="center"/>
    </xf>
    <xf numFmtId="0" fontId="0" fillId="21" borderId="10" xfId="35" applyFont="1" applyFill="1" applyBorder="1" applyAlignment="1" applyProtection="1">
      <alignment horizontal="left"/>
      <protection locked="0"/>
    </xf>
    <xf numFmtId="0" fontId="0" fillId="15" borderId="9" xfId="35" applyFont="1" applyBorder="1" applyAlignment="1" applyProtection="1">
      <alignment horizontal="left"/>
      <protection locked="0"/>
    </xf>
    <xf numFmtId="0" fontId="0" fillId="21" borderId="4" xfId="35" applyFont="1" applyFill="1" applyBorder="1" applyAlignment="1" applyProtection="1">
      <alignment horizontal="left"/>
      <protection locked="0"/>
    </xf>
    <xf numFmtId="0" fontId="0" fillId="15" borderId="2" xfId="35" applyFont="1" applyBorder="1" applyAlignment="1" applyProtection="1">
      <alignment horizontal="left"/>
      <protection locked="0"/>
    </xf>
    <xf numFmtId="0" fontId="13" fillId="21" borderId="3" xfId="4" applyFont="1" applyFill="1" applyBorder="1" applyAlignment="1" applyProtection="1">
      <alignment horizontal="left" vertical="center" wrapText="1"/>
      <protection locked="0"/>
    </xf>
    <xf numFmtId="0" fontId="10" fillId="21" borderId="12" xfId="4" applyFont="1" applyFill="1" applyBorder="1" applyAlignment="1" applyProtection="1">
      <alignment horizontal="left" vertical="center" wrapText="1"/>
      <protection locked="0"/>
    </xf>
    <xf numFmtId="0" fontId="0" fillId="15" borderId="5" xfId="35" applyFont="1" applyBorder="1" applyAlignment="1" applyProtection="1">
      <alignment horizontal="left" vertical="center"/>
      <protection locked="0"/>
    </xf>
    <xf numFmtId="0" fontId="0" fillId="15" borderId="3" xfId="35" applyFont="1" applyBorder="1" applyAlignment="1" applyProtection="1">
      <alignment horizontal="left"/>
      <protection locked="0"/>
    </xf>
    <xf numFmtId="0" fontId="0" fillId="15" borderId="5" xfId="35" applyFont="1" applyBorder="1" applyAlignment="1" applyProtection="1">
      <alignment horizontal="left"/>
      <protection locked="0"/>
    </xf>
    <xf numFmtId="0" fontId="0" fillId="0" borderId="0" xfId="0" applyFill="1" applyBorder="1" applyAlignment="1">
      <alignment horizontal="left" vertical="center"/>
    </xf>
    <xf numFmtId="0" fontId="10" fillId="0" borderId="0" xfId="4" applyFont="1" applyFill="1" applyBorder="1" applyAlignment="1">
      <alignment horizontal="center" vertical="center" wrapText="1"/>
    </xf>
    <xf numFmtId="0" fontId="4" fillId="15" borderId="2" xfId="35" applyFont="1" applyBorder="1" applyAlignment="1" applyProtection="1">
      <alignment horizontal="left"/>
      <protection locked="0"/>
    </xf>
    <xf numFmtId="3" fontId="10" fillId="0" borderId="0" xfId="1" applyNumberFormat="1" applyFont="1" applyFill="1" applyBorder="1" applyAlignment="1">
      <alignment horizontal="center" vertical="center"/>
    </xf>
    <xf numFmtId="0" fontId="4" fillId="0" borderId="0" xfId="1" applyFont="1"/>
    <xf numFmtId="0" fontId="4" fillId="0" borderId="0" xfId="1" applyFont="1" applyAlignment="1">
      <alignment horizontal="center"/>
    </xf>
    <xf numFmtId="3" fontId="10" fillId="0" borderId="0" xfId="4" applyNumberFormat="1" applyFont="1" applyFill="1" applyBorder="1" applyAlignment="1">
      <alignment horizontal="center" vertical="center" wrapText="1"/>
    </xf>
    <xf numFmtId="3" fontId="9" fillId="0" borderId="0" xfId="1" applyNumberFormat="1" applyFont="1" applyFill="1" applyBorder="1" applyAlignment="1">
      <alignment horizontal="center" vertical="center"/>
    </xf>
    <xf numFmtId="0" fontId="0" fillId="0" borderId="0" xfId="0" applyAlignment="1">
      <alignment horizontal="center"/>
    </xf>
    <xf numFmtId="0" fontId="21" fillId="0" borderId="0" xfId="0" applyFont="1" applyAlignment="1">
      <alignment horizontal="left"/>
    </xf>
    <xf numFmtId="0" fontId="0" fillId="0" borderId="0" xfId="0" applyAlignment="1">
      <alignment horizontal="left"/>
    </xf>
    <xf numFmtId="0" fontId="28" fillId="0" borderId="0" xfId="4" applyFont="1" applyFill="1" applyBorder="1" applyAlignment="1">
      <alignment horizontal="left" vertical="center"/>
    </xf>
    <xf numFmtId="0" fontId="28" fillId="0" borderId="0" xfId="4" applyFont="1" applyFill="1" applyBorder="1" applyAlignment="1">
      <alignment horizontal="right" vertical="center"/>
    </xf>
    <xf numFmtId="0" fontId="4" fillId="0" borderId="0" xfId="1" applyFont="1" applyFill="1" applyBorder="1" applyAlignment="1">
      <alignment vertical="center"/>
    </xf>
    <xf numFmtId="0" fontId="4" fillId="0" borderId="0" xfId="1" applyFont="1" applyFill="1" applyBorder="1" applyAlignment="1">
      <alignment horizontal="right" vertical="center"/>
    </xf>
    <xf numFmtId="0" fontId="4" fillId="0" borderId="0" xfId="1" applyFont="1" applyFill="1" applyBorder="1" applyAlignment="1">
      <alignment vertical="top"/>
    </xf>
    <xf numFmtId="0" fontId="4" fillId="0" borderId="0" xfId="1" applyFont="1" applyFill="1" applyBorder="1" applyAlignment="1">
      <alignment horizontal="right" vertical="top"/>
    </xf>
    <xf numFmtId="0" fontId="36" fillId="0" borderId="0" xfId="0" applyFont="1" applyFill="1" applyBorder="1" applyAlignment="1">
      <alignment horizontal="center" vertical="center"/>
    </xf>
    <xf numFmtId="0" fontId="4" fillId="0" borderId="0" xfId="1" applyFont="1" applyFill="1"/>
    <xf numFmtId="0" fontId="0" fillId="0" borderId="0" xfId="0" applyFill="1"/>
    <xf numFmtId="0" fontId="0" fillId="0" borderId="0" xfId="0" applyFill="1" applyBorder="1" applyAlignment="1">
      <alignment horizontal="center"/>
    </xf>
    <xf numFmtId="0" fontId="8" fillId="0" borderId="0" xfId="0" applyFont="1" applyProtection="1"/>
    <xf numFmtId="0" fontId="8" fillId="0" borderId="0" xfId="1" applyFont="1" applyProtection="1"/>
    <xf numFmtId="0" fontId="8" fillId="0" borderId="0" xfId="1" applyFont="1" applyAlignment="1" applyProtection="1">
      <alignment vertical="center"/>
    </xf>
    <xf numFmtId="14" fontId="0" fillId="0" borderId="0" xfId="0" applyNumberFormat="1" applyFill="1" applyBorder="1" applyAlignment="1">
      <alignment horizontal="left" vertical="center"/>
    </xf>
    <xf numFmtId="0" fontId="2"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32" fillId="0" borderId="0" xfId="0" applyFont="1" applyFill="1" applyBorder="1" applyAlignment="1">
      <alignment horizontal="center" vertical="center"/>
    </xf>
    <xf numFmtId="167" fontId="3" fillId="0" borderId="0" xfId="4" applyNumberFormat="1" applyFont="1" applyFill="1" applyBorder="1" applyAlignment="1">
      <alignment horizontal="center" vertical="center"/>
    </xf>
    <xf numFmtId="0" fontId="4" fillId="0" borderId="0" xfId="1" applyNumberFormat="1" applyFont="1" applyFill="1" applyBorder="1" applyAlignment="1">
      <alignment horizontal="left" vertical="center"/>
    </xf>
    <xf numFmtId="167" fontId="4" fillId="0" borderId="0" xfId="1" applyNumberFormat="1" applyFont="1" applyFill="1" applyBorder="1" applyAlignment="1">
      <alignment horizontal="left" vertical="center"/>
    </xf>
    <xf numFmtId="0" fontId="4" fillId="0" borderId="0" xfId="1" applyFill="1" applyBorder="1" applyAlignment="1">
      <alignment vertical="center"/>
    </xf>
    <xf numFmtId="0" fontId="12" fillId="0" borderId="0" xfId="0" applyFont="1" applyFill="1" applyBorder="1" applyAlignment="1">
      <alignment horizontal="left" vertical="center"/>
    </xf>
    <xf numFmtId="0" fontId="40" fillId="0" borderId="0" xfId="0" applyFont="1" applyFill="1" applyBorder="1" applyAlignment="1">
      <alignment horizontal="left" vertical="center"/>
    </xf>
    <xf numFmtId="0" fontId="10" fillId="0" borderId="0" xfId="1" applyFont="1" applyFill="1" applyBorder="1" applyAlignment="1">
      <alignment horizontal="center" vertical="center"/>
    </xf>
    <xf numFmtId="0" fontId="25" fillId="0" borderId="0" xfId="0" applyFont="1" applyFill="1" applyBorder="1" applyAlignment="1">
      <alignment horizontal="left" vertical="center"/>
    </xf>
    <xf numFmtId="0" fontId="9" fillId="0" borderId="0" xfId="1" applyFont="1" applyFill="1" applyBorder="1" applyAlignment="1">
      <alignment horizontal="center" vertical="center"/>
    </xf>
    <xf numFmtId="168" fontId="10" fillId="0" borderId="0" xfId="1" applyNumberFormat="1" applyFont="1" applyFill="1" applyBorder="1" applyAlignment="1">
      <alignment horizontal="center" vertical="center"/>
    </xf>
    <xf numFmtId="14" fontId="4" fillId="0" borderId="0" xfId="1" applyNumberFormat="1" applyFill="1" applyBorder="1" applyAlignment="1">
      <alignment horizontal="left" vertical="center"/>
    </xf>
    <xf numFmtId="1" fontId="4" fillId="0" borderId="0" xfId="1" applyNumberFormat="1" applyFill="1" applyBorder="1" applyAlignment="1">
      <alignment horizontal="left" vertical="center"/>
    </xf>
    <xf numFmtId="0" fontId="0" fillId="0" borderId="0" xfId="0" applyFill="1" applyBorder="1" applyAlignment="1">
      <alignment vertical="center"/>
    </xf>
    <xf numFmtId="0" fontId="4" fillId="0" borderId="0" xfId="1" applyFill="1" applyBorder="1" applyAlignment="1">
      <alignment horizontal="left" vertical="center"/>
    </xf>
    <xf numFmtId="0" fontId="35" fillId="0" borderId="0" xfId="1" applyFont="1" applyFill="1" applyBorder="1" applyAlignment="1">
      <alignment horizontal="center" vertical="center" wrapText="1"/>
    </xf>
    <xf numFmtId="0" fontId="38" fillId="0" borderId="0" xfId="0" applyFont="1" applyFill="1" applyBorder="1" applyAlignment="1">
      <alignment horizontal="right" vertical="center"/>
    </xf>
    <xf numFmtId="0" fontId="38" fillId="0" borderId="0" xfId="0" applyFont="1" applyFill="1" applyBorder="1" applyAlignment="1">
      <alignment horizontal="center" vertical="center"/>
    </xf>
    <xf numFmtId="0" fontId="38" fillId="0" borderId="0" xfId="1" applyFont="1" applyFill="1" applyBorder="1" applyAlignment="1">
      <alignment horizontal="center" vertical="center"/>
    </xf>
    <xf numFmtId="0" fontId="10" fillId="0" borderId="0" xfId="1" applyFont="1" applyFill="1" applyBorder="1" applyAlignment="1">
      <alignment vertical="center"/>
    </xf>
    <xf numFmtId="0" fontId="36" fillId="0" borderId="0" xfId="4" applyFont="1" applyFill="1" applyBorder="1" applyAlignment="1">
      <alignment horizontal="left" vertical="center"/>
    </xf>
    <xf numFmtId="0" fontId="36" fillId="0" borderId="0" xfId="4" applyFont="1" applyFill="1" applyBorder="1" applyAlignment="1">
      <alignment horizontal="center" vertical="center"/>
    </xf>
    <xf numFmtId="0" fontId="20" fillId="0" borderId="0" xfId="1" applyFont="1" applyFill="1" applyBorder="1" applyAlignment="1">
      <alignment horizontal="center" vertical="center"/>
    </xf>
    <xf numFmtId="0" fontId="24" fillId="0" borderId="0" xfId="1" applyFont="1" applyFill="1" applyBorder="1"/>
    <xf numFmtId="0" fontId="10" fillId="0" borderId="0" xfId="0" applyFont="1" applyFill="1" applyBorder="1" applyAlignment="1">
      <alignment horizontal="center" vertical="center"/>
    </xf>
    <xf numFmtId="0" fontId="39" fillId="0" borderId="0" xfId="1" applyFont="1" applyFill="1" applyBorder="1" applyAlignment="1">
      <alignment horizontal="center" vertical="center" wrapText="1"/>
    </xf>
    <xf numFmtId="0" fontId="8" fillId="0" borderId="0" xfId="1" applyFont="1" applyFill="1" applyBorder="1" applyAlignment="1">
      <alignment vertical="center"/>
    </xf>
    <xf numFmtId="3" fontId="9" fillId="0" borderId="0" xfId="1" applyNumberFormat="1" applyFont="1" applyFill="1" applyBorder="1" applyAlignment="1">
      <alignment horizontal="left" vertical="center"/>
    </xf>
    <xf numFmtId="10" fontId="10" fillId="0" borderId="0" xfId="1" applyNumberFormat="1" applyFont="1" applyFill="1" applyBorder="1" applyAlignment="1">
      <alignment horizontal="center" vertical="center"/>
    </xf>
    <xf numFmtId="0" fontId="41" fillId="0" borderId="0" xfId="1" applyFont="1" applyFill="1" applyBorder="1" applyAlignment="1">
      <alignment horizontal="center" vertical="center"/>
    </xf>
    <xf numFmtId="0" fontId="42" fillId="0" borderId="0" xfId="0" applyFont="1" applyFill="1" applyBorder="1" applyAlignment="1">
      <alignment horizontal="center" vertical="center"/>
    </xf>
    <xf numFmtId="0" fontId="10" fillId="0" borderId="0"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Fill="1" applyBorder="1" applyAlignment="1">
      <alignment horizontal="left" vertical="center"/>
    </xf>
    <xf numFmtId="0" fontId="10" fillId="0" borderId="0" xfId="1" applyFont="1" applyFill="1" applyBorder="1" applyAlignment="1">
      <alignment horizontal="right" vertical="center"/>
    </xf>
    <xf numFmtId="0" fontId="8" fillId="0" borderId="0" xfId="1" applyFont="1" applyFill="1" applyBorder="1" applyAlignment="1">
      <alignment horizontal="left" vertical="center"/>
    </xf>
    <xf numFmtId="0" fontId="8" fillId="0" borderId="0" xfId="0" applyFont="1" applyFill="1" applyBorder="1" applyAlignment="1">
      <alignment horizontal="left" vertical="center"/>
    </xf>
    <xf numFmtId="0" fontId="8" fillId="0" borderId="0" xfId="1" applyFont="1" applyFill="1" applyBorder="1" applyAlignment="1">
      <alignment vertical="center" wrapText="1"/>
    </xf>
    <xf numFmtId="0" fontId="4" fillId="0" borderId="0" xfId="1" applyFill="1" applyBorder="1" applyAlignment="1">
      <alignment horizontal="right" vertical="center"/>
    </xf>
    <xf numFmtId="0" fontId="4" fillId="0" borderId="0" xfId="1" applyFill="1" applyBorder="1" applyAlignment="1">
      <alignment horizontal="center"/>
    </xf>
    <xf numFmtId="0" fontId="4" fillId="0" borderId="0" xfId="1" applyFill="1" applyBorder="1" applyAlignment="1">
      <alignment horizontal="center" vertical="center"/>
    </xf>
    <xf numFmtId="0" fontId="4" fillId="0" borderId="0" xfId="1" applyFill="1" applyBorder="1" applyAlignment="1">
      <alignment horizontal="right"/>
    </xf>
    <xf numFmtId="0" fontId="4" fillId="0" borderId="0" xfId="1" applyFill="1" applyBorder="1" applyAlignment="1">
      <alignment horizontal="left"/>
    </xf>
    <xf numFmtId="0" fontId="4" fillId="0" borderId="0" xfId="1" applyFont="1" applyProtection="1"/>
    <xf numFmtId="0" fontId="0" fillId="0" borderId="0" xfId="0" applyFont="1" applyBorder="1" applyAlignment="1" applyProtection="1">
      <alignment horizontal="center"/>
    </xf>
    <xf numFmtId="0" fontId="2" fillId="0" borderId="0" xfId="0" applyFont="1" applyFill="1" applyBorder="1" applyAlignment="1" applyProtection="1">
      <alignment horizontal="left"/>
    </xf>
    <xf numFmtId="0" fontId="26" fillId="0" borderId="0" xfId="0" applyFont="1" applyAlignment="1" applyProtection="1">
      <alignment horizontal="left" vertical="center"/>
    </xf>
    <xf numFmtId="0" fontId="0" fillId="0" borderId="0" xfId="0" applyFill="1" applyBorder="1" applyAlignment="1" applyProtection="1">
      <alignment horizontal="left" vertical="center"/>
    </xf>
    <xf numFmtId="0" fontId="0" fillId="0" borderId="0" xfId="0" applyBorder="1" applyAlignment="1" applyProtection="1">
      <alignment vertical="center"/>
    </xf>
    <xf numFmtId="0" fontId="0" fillId="0" borderId="0" xfId="0" applyAlignment="1" applyProtection="1">
      <alignment vertical="center"/>
    </xf>
    <xf numFmtId="0" fontId="2" fillId="0" borderId="0" xfId="0" applyFont="1" applyFill="1" applyAlignment="1" applyProtection="1">
      <alignment vertical="center"/>
    </xf>
    <xf numFmtId="167" fontId="7" fillId="0" borderId="11" xfId="4" applyNumberFormat="1" applyFont="1" applyFill="1" applyBorder="1" applyAlignment="1" applyProtection="1">
      <alignment horizontal="center" vertical="center"/>
    </xf>
    <xf numFmtId="14" fontId="0" fillId="0" borderId="0" xfId="0" applyNumberFormat="1" applyFill="1" applyBorder="1" applyAlignment="1" applyProtection="1">
      <alignment horizontal="left" vertical="center"/>
    </xf>
    <xf numFmtId="167" fontId="2" fillId="0" borderId="0" xfId="0" applyNumberFormat="1" applyFont="1" applyFill="1" applyAlignment="1" applyProtection="1">
      <alignment horizontal="center" vertical="center"/>
    </xf>
    <xf numFmtId="0" fontId="0" fillId="0" borderId="11"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4" fillId="0" borderId="0" xfId="1" applyBorder="1" applyAlignment="1" applyProtection="1">
      <alignment vertical="center"/>
    </xf>
    <xf numFmtId="0" fontId="4" fillId="0" borderId="0" xfId="1" applyBorder="1" applyAlignment="1" applyProtection="1">
      <alignment horizontal="left" vertical="center"/>
    </xf>
    <xf numFmtId="0" fontId="2" fillId="0" borderId="0" xfId="0" applyFont="1" applyFill="1" applyAlignment="1" applyProtection="1">
      <alignment horizontal="center" vertical="center"/>
    </xf>
    <xf numFmtId="0" fontId="4" fillId="0" borderId="0" xfId="1" applyAlignment="1" applyProtection="1">
      <alignment horizontal="left" vertical="center"/>
    </xf>
    <xf numFmtId="0" fontId="20" fillId="19" borderId="11" xfId="1"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4" fillId="0" borderId="0" xfId="1" applyFill="1" applyAlignment="1" applyProtection="1">
      <alignment vertical="center"/>
    </xf>
    <xf numFmtId="0" fontId="46" fillId="25" borderId="11" xfId="1" applyFont="1" applyFill="1" applyBorder="1" applyAlignment="1" applyProtection="1">
      <alignment horizontal="center" vertical="center"/>
    </xf>
    <xf numFmtId="0" fontId="51" fillId="0" borderId="0" xfId="3" applyFont="1" applyFill="1" applyBorder="1" applyAlignment="1" applyProtection="1">
      <alignment horizontal="center" vertical="center"/>
    </xf>
    <xf numFmtId="0" fontId="52" fillId="0" borderId="0" xfId="3" applyFont="1" applyFill="1" applyBorder="1" applyAlignment="1" applyProtection="1">
      <alignment horizontal="left" vertical="center"/>
    </xf>
    <xf numFmtId="0" fontId="4" fillId="0" borderId="11" xfId="1" applyFont="1" applyFill="1" applyBorder="1" applyAlignment="1" applyProtection="1">
      <alignment horizontal="center" vertical="center"/>
    </xf>
    <xf numFmtId="0" fontId="4" fillId="0" borderId="0" xfId="1" applyFont="1" applyFill="1" applyAlignment="1" applyProtection="1">
      <alignment vertical="center"/>
    </xf>
    <xf numFmtId="0" fontId="10" fillId="0" borderId="0" xfId="1" applyFont="1" applyFill="1" applyAlignment="1" applyProtection="1">
      <alignment horizontal="center" vertical="center"/>
    </xf>
    <xf numFmtId="0" fontId="4" fillId="0" borderId="0" xfId="1" applyFill="1" applyProtection="1"/>
    <xf numFmtId="0" fontId="38" fillId="24" borderId="11" xfId="1" applyFont="1" applyFill="1" applyBorder="1" applyAlignment="1" applyProtection="1">
      <alignment horizontal="center" vertical="center"/>
    </xf>
    <xf numFmtId="4" fontId="9" fillId="26" borderId="11" xfId="1" applyNumberFormat="1" applyFont="1" applyFill="1" applyBorder="1" applyAlignment="1" applyProtection="1">
      <alignment horizontal="center" vertical="center"/>
    </xf>
    <xf numFmtId="4" fontId="10" fillId="0" borderId="0" xfId="1" applyNumberFormat="1" applyFont="1" applyFill="1" applyAlignment="1" applyProtection="1">
      <alignment horizontal="center" vertical="center"/>
    </xf>
    <xf numFmtId="14" fontId="4" fillId="0" borderId="0" xfId="1" applyNumberFormat="1" applyFill="1" applyAlignment="1" applyProtection="1">
      <alignment horizontal="left" vertical="center"/>
    </xf>
    <xf numFmtId="1" fontId="4" fillId="0" borderId="0" xfId="1" applyNumberFormat="1" applyFill="1" applyAlignment="1" applyProtection="1">
      <alignment horizontal="left" vertical="center"/>
    </xf>
    <xf numFmtId="14" fontId="4" fillId="0" borderId="0" xfId="1" applyNumberFormat="1" applyAlignment="1" applyProtection="1">
      <alignment horizontal="left" vertical="center"/>
    </xf>
    <xf numFmtId="0" fontId="4" fillId="0" borderId="0" xfId="1" applyAlignment="1" applyProtection="1">
      <alignment horizontal="left"/>
    </xf>
    <xf numFmtId="0" fontId="8" fillId="0" borderId="0" xfId="0" applyFont="1" applyFill="1" applyProtection="1"/>
    <xf numFmtId="0" fontId="8" fillId="0" borderId="0" xfId="0" applyFont="1" applyFill="1" applyBorder="1" applyAlignment="1" applyProtection="1">
      <alignment horizontal="left"/>
    </xf>
    <xf numFmtId="0" fontId="8" fillId="0" borderId="0" xfId="0" applyFont="1" applyFill="1" applyBorder="1" applyProtection="1"/>
    <xf numFmtId="0" fontId="8" fillId="0" borderId="0" xfId="1" applyFont="1" applyFill="1" applyProtection="1"/>
    <xf numFmtId="0" fontId="8" fillId="0" borderId="0" xfId="1" applyFont="1" applyFill="1" applyAlignment="1" applyProtection="1">
      <alignment vertical="center"/>
    </xf>
    <xf numFmtId="0" fontId="0" fillId="0" borderId="0" xfId="0" applyFill="1" applyProtection="1"/>
    <xf numFmtId="0" fontId="22" fillId="4" borderId="0" xfId="3" applyFont="1" applyFill="1" applyAlignment="1">
      <alignment horizontal="center" vertical="center"/>
    </xf>
    <xf numFmtId="0" fontId="11" fillId="4" borderId="0" xfId="3" applyFill="1" applyAlignment="1">
      <alignment vertical="center"/>
    </xf>
    <xf numFmtId="0" fontId="11" fillId="4" borderId="0" xfId="3" applyFill="1"/>
    <xf numFmtId="0" fontId="24" fillId="0" borderId="0" xfId="0" applyFont="1" applyFill="1" applyBorder="1" applyAlignment="1">
      <alignment horizontal="center" vertical="center"/>
    </xf>
    <xf numFmtId="167" fontId="12" fillId="0" borderId="0" xfId="4" applyNumberFormat="1" applyFont="1" applyFill="1" applyBorder="1" applyAlignment="1">
      <alignment horizontal="left" vertical="center"/>
    </xf>
    <xf numFmtId="0" fontId="48" fillId="0" borderId="0" xfId="1" applyFont="1" applyFill="1" applyBorder="1" applyAlignment="1">
      <alignment horizontal="left" vertical="center"/>
    </xf>
    <xf numFmtId="0" fontId="12" fillId="0" borderId="0" xfId="4" applyFont="1" applyFill="1" applyBorder="1" applyAlignment="1">
      <alignment horizontal="left" vertical="center"/>
    </xf>
    <xf numFmtId="0" fontId="8" fillId="0" borderId="0" xfId="1" applyFont="1" applyFill="1" applyBorder="1" applyAlignment="1">
      <alignment horizontal="center" vertical="center"/>
    </xf>
    <xf numFmtId="4" fontId="48" fillId="0" borderId="0" xfId="1" applyNumberFormat="1" applyFont="1" applyFill="1" applyBorder="1" applyAlignment="1">
      <alignment horizontal="left" vertical="center"/>
    </xf>
    <xf numFmtId="0" fontId="55" fillId="4" borderId="0" xfId="3" applyFont="1" applyFill="1" applyAlignment="1">
      <alignment horizontal="center" vertical="center"/>
    </xf>
    <xf numFmtId="0" fontId="10" fillId="4" borderId="0" xfId="1" applyFont="1" applyFill="1" applyAlignment="1">
      <alignment vertical="center"/>
    </xf>
    <xf numFmtId="0" fontId="54" fillId="4" borderId="0" xfId="3" applyFont="1" applyFill="1" applyAlignment="1">
      <alignment vertical="center"/>
    </xf>
    <xf numFmtId="0" fontId="54" fillId="4" borderId="0" xfId="3" applyFont="1" applyFill="1" applyBorder="1" applyAlignment="1">
      <alignment vertical="center"/>
    </xf>
    <xf numFmtId="0" fontId="54" fillId="4" borderId="0" xfId="3" applyFont="1" applyFill="1" applyBorder="1" applyAlignment="1" applyProtection="1">
      <alignment horizontal="center"/>
    </xf>
    <xf numFmtId="0" fontId="54" fillId="4" borderId="0" xfId="3" applyFont="1" applyFill="1" applyBorder="1" applyProtection="1"/>
    <xf numFmtId="0" fontId="54" fillId="4" borderId="0" xfId="3" applyFont="1" applyFill="1"/>
    <xf numFmtId="0" fontId="54" fillId="4" borderId="0" xfId="3" applyFont="1" applyFill="1" applyAlignment="1" applyProtection="1">
      <alignment horizontal="center"/>
    </xf>
    <xf numFmtId="0" fontId="54" fillId="4" borderId="0" xfId="3" applyFont="1" applyFill="1" applyProtection="1"/>
    <xf numFmtId="0" fontId="54" fillId="4" borderId="0" xfId="3" applyFont="1" applyFill="1" applyAlignment="1">
      <alignment horizontal="center"/>
    </xf>
    <xf numFmtId="0" fontId="56" fillId="0" borderId="0" xfId="36" applyFont="1" applyFill="1" applyBorder="1" applyAlignment="1" applyProtection="1">
      <alignment horizontal="left" vertical="center" wrapText="1"/>
    </xf>
    <xf numFmtId="14" fontId="12" fillId="0" borderId="0" xfId="4" applyNumberFormat="1" applyFont="1" applyFill="1" applyBorder="1" applyAlignment="1" applyProtection="1">
      <alignment horizontal="left" vertical="center" wrapText="1"/>
    </xf>
    <xf numFmtId="0" fontId="56" fillId="0" borderId="0" xfId="36" applyFont="1" applyFill="1" applyBorder="1" applyAlignment="1" applyProtection="1">
      <alignment horizontal="left" vertical="center"/>
    </xf>
    <xf numFmtId="0" fontId="12" fillId="0" borderId="0" xfId="4" applyFont="1" applyFill="1" applyBorder="1" applyAlignment="1" applyProtection="1">
      <alignment horizontal="left" vertical="center" wrapText="1"/>
    </xf>
    <xf numFmtId="0" fontId="38"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4" fillId="0" borderId="0" xfId="35" applyFont="1" applyFill="1" applyBorder="1" applyAlignment="1" applyProtection="1">
      <alignment horizontal="left"/>
    </xf>
    <xf numFmtId="3" fontId="10" fillId="0" borderId="0" xfId="1" applyNumberFormat="1" applyFont="1" applyFill="1" applyBorder="1" applyAlignment="1" applyProtection="1">
      <alignment horizontal="left" vertical="center"/>
    </xf>
    <xf numFmtId="0" fontId="4" fillId="0" borderId="0" xfId="0" applyFont="1" applyFill="1" applyBorder="1" applyAlignment="1" applyProtection="1">
      <alignment horizontal="left"/>
    </xf>
    <xf numFmtId="0" fontId="4" fillId="0" borderId="0" xfId="35" applyFont="1" applyFill="1" applyBorder="1" applyAlignment="1" applyProtection="1">
      <alignment horizontal="left" vertical="center"/>
    </xf>
    <xf numFmtId="0" fontId="13" fillId="0" borderId="0" xfId="4" applyFont="1" applyFill="1" applyBorder="1" applyAlignment="1" applyProtection="1">
      <alignment horizontal="left" vertical="center" wrapText="1"/>
    </xf>
    <xf numFmtId="0" fontId="10" fillId="0" borderId="0" xfId="4" applyFont="1" applyFill="1" applyBorder="1" applyAlignment="1" applyProtection="1">
      <alignment horizontal="left" vertical="center" wrapText="1"/>
    </xf>
    <xf numFmtId="3" fontId="10" fillId="0" borderId="0" xfId="4" applyNumberFormat="1" applyFont="1" applyFill="1" applyBorder="1" applyAlignment="1" applyProtection="1">
      <alignment horizontal="left" vertical="center" wrapText="1"/>
    </xf>
    <xf numFmtId="0" fontId="0" fillId="0" borderId="0" xfId="0" applyAlignment="1" applyProtection="1">
      <alignment horizontal="left"/>
    </xf>
    <xf numFmtId="0" fontId="21" fillId="0" borderId="0" xfId="0" applyFont="1" applyBorder="1" applyAlignment="1" applyProtection="1">
      <alignment horizontal="left"/>
    </xf>
    <xf numFmtId="0" fontId="0" fillId="0" borderId="0" xfId="0" applyAlignment="1" applyProtection="1">
      <alignment horizontal="center"/>
    </xf>
    <xf numFmtId="0" fontId="21" fillId="0" borderId="0" xfId="0" applyFont="1" applyAlignment="1" applyProtection="1">
      <alignment horizontal="left"/>
    </xf>
    <xf numFmtId="0" fontId="9" fillId="2" borderId="14" xfId="0" applyFont="1" applyFill="1" applyBorder="1" applyAlignment="1" applyProtection="1">
      <alignment vertical="center" wrapText="1"/>
    </xf>
    <xf numFmtId="0" fontId="21" fillId="2" borderId="0" xfId="0" applyFont="1" applyFill="1" applyBorder="1" applyAlignment="1" applyProtection="1">
      <alignment horizontal="left" vertical="center"/>
    </xf>
    <xf numFmtId="0" fontId="37" fillId="3" borderId="15" xfId="0" applyFont="1" applyFill="1" applyBorder="1" applyAlignment="1" applyProtection="1">
      <alignment horizontal="left" vertical="center"/>
    </xf>
    <xf numFmtId="0" fontId="12" fillId="0" borderId="0" xfId="0" applyFont="1" applyBorder="1" applyAlignment="1" applyProtection="1">
      <alignment horizontal="left" wrapText="1" indent="2"/>
    </xf>
    <xf numFmtId="0" fontId="21" fillId="0" borderId="0" xfId="0" applyFont="1" applyFill="1" applyBorder="1" applyAlignment="1" applyProtection="1">
      <alignment horizontal="left"/>
    </xf>
    <xf numFmtId="0" fontId="21" fillId="2" borderId="0" xfId="0" applyFont="1" applyFill="1" applyBorder="1" applyAlignment="1" applyProtection="1">
      <alignment horizontal="left"/>
    </xf>
    <xf numFmtId="0" fontId="21" fillId="0" borderId="0" xfId="0" applyFont="1" applyBorder="1" applyAlignment="1" applyProtection="1">
      <alignment horizontal="left" vertical="center"/>
    </xf>
    <xf numFmtId="0" fontId="21" fillId="0" borderId="0" xfId="0" applyFont="1" applyBorder="1" applyAlignment="1" applyProtection="1">
      <alignment horizontal="left" vertical="center" wrapText="1"/>
    </xf>
    <xf numFmtId="0" fontId="21" fillId="0" borderId="0" xfId="0" applyFont="1" applyBorder="1" applyAlignment="1" applyProtection="1">
      <alignment horizontal="left" wrapText="1"/>
    </xf>
    <xf numFmtId="0" fontId="34" fillId="2" borderId="14" xfId="0" applyFont="1" applyFill="1" applyBorder="1" applyAlignment="1" applyProtection="1">
      <alignment horizontal="left" vertical="center"/>
    </xf>
    <xf numFmtId="0" fontId="34" fillId="2" borderId="14" xfId="0" applyFont="1" applyFill="1" applyBorder="1" applyAlignment="1" applyProtection="1">
      <alignment vertical="center"/>
    </xf>
    <xf numFmtId="0" fontId="53" fillId="27" borderId="8" xfId="3" applyFont="1" applyFill="1" applyBorder="1" applyAlignment="1" applyProtection="1">
      <alignment horizontal="center" vertical="center"/>
    </xf>
    <xf numFmtId="0" fontId="53" fillId="27" borderId="19" xfId="3" applyFont="1" applyFill="1" applyBorder="1" applyAlignment="1" applyProtection="1">
      <alignment horizontal="center" vertical="center"/>
    </xf>
    <xf numFmtId="0" fontId="53" fillId="5" borderId="8" xfId="3" applyFont="1" applyFill="1" applyBorder="1" applyAlignment="1" applyProtection="1">
      <alignment horizontal="center" vertical="center"/>
    </xf>
    <xf numFmtId="0" fontId="59" fillId="0" borderId="0" xfId="0" applyFont="1" applyProtection="1"/>
    <xf numFmtId="0" fontId="59" fillId="0" borderId="0" xfId="1" applyFont="1" applyProtection="1"/>
    <xf numFmtId="0" fontId="28" fillId="0" borderId="0" xfId="0" applyFont="1" applyBorder="1" applyAlignment="1" applyProtection="1">
      <alignment horizontal="left" vertical="center" wrapText="1" indent="2"/>
    </xf>
    <xf numFmtId="0" fontId="29" fillId="0" borderId="0" xfId="0" applyFont="1" applyFill="1" applyBorder="1" applyAlignment="1" applyProtection="1">
      <alignment horizontal="left" vertical="center"/>
    </xf>
    <xf numFmtId="166" fontId="10" fillId="0" borderId="0" xfId="0" applyNumberFormat="1" applyFont="1" applyFill="1" applyBorder="1" applyAlignment="1" applyProtection="1">
      <alignment horizontal="left"/>
    </xf>
    <xf numFmtId="14" fontId="12" fillId="0" borderId="0" xfId="4" applyNumberFormat="1" applyFont="1" applyFill="1" applyBorder="1" applyAlignment="1" applyProtection="1">
      <alignment horizontal="left" wrapText="1"/>
    </xf>
    <xf numFmtId="14" fontId="13" fillId="0" borderId="0" xfId="4" applyNumberFormat="1" applyFont="1" applyFill="1" applyBorder="1" applyAlignment="1" applyProtection="1">
      <alignment horizontal="left" wrapText="1"/>
    </xf>
    <xf numFmtId="0" fontId="29" fillId="0" borderId="0" xfId="0" applyFont="1" applyFill="1" applyBorder="1" applyAlignment="1" applyProtection="1">
      <alignment horizontal="center" vertical="center"/>
    </xf>
    <xf numFmtId="0" fontId="13" fillId="0" borderId="0" xfId="4" applyFont="1" applyFill="1" applyBorder="1" applyAlignment="1" applyProtection="1">
      <alignment horizontal="left" vertical="center"/>
    </xf>
    <xf numFmtId="167" fontId="13" fillId="0" borderId="0" xfId="4" applyNumberFormat="1" applyFont="1" applyFill="1" applyBorder="1" applyAlignment="1" applyProtection="1">
      <alignment horizontal="left" vertical="center"/>
    </xf>
    <xf numFmtId="0" fontId="13" fillId="0" borderId="0" xfId="4" applyFont="1" applyFill="1" applyBorder="1" applyAlignment="1" applyProtection="1">
      <alignment horizontal="right" vertical="center"/>
    </xf>
    <xf numFmtId="0" fontId="4" fillId="0" borderId="0" xfId="0" applyFont="1" applyFill="1" applyBorder="1" applyAlignment="1" applyProtection="1">
      <alignment horizontal="center"/>
    </xf>
    <xf numFmtId="0" fontId="4" fillId="0" borderId="0" xfId="1" applyFont="1" applyFill="1" applyBorder="1" applyAlignment="1" applyProtection="1">
      <alignment vertical="center"/>
    </xf>
    <xf numFmtId="0" fontId="4" fillId="0" borderId="0" xfId="1" applyNumberFormat="1" applyFont="1" applyFill="1" applyBorder="1" applyAlignment="1" applyProtection="1">
      <alignment horizontal="left" vertical="center"/>
    </xf>
    <xf numFmtId="0" fontId="4" fillId="0" borderId="0" xfId="1" applyFont="1" applyFill="1" applyBorder="1" applyAlignment="1" applyProtection="1">
      <alignment horizontal="right" vertical="center"/>
    </xf>
    <xf numFmtId="167" fontId="4" fillId="0" borderId="0" xfId="1" applyNumberFormat="1" applyFont="1" applyFill="1" applyBorder="1" applyAlignment="1" applyProtection="1">
      <alignment horizontal="left" vertical="center"/>
    </xf>
    <xf numFmtId="0" fontId="29" fillId="0" borderId="0" xfId="0" applyFont="1" applyFill="1" applyBorder="1" applyAlignment="1" applyProtection="1">
      <alignment horizontal="left"/>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vertical="top"/>
    </xf>
    <xf numFmtId="0" fontId="4" fillId="0" borderId="0" xfId="1" applyFont="1" applyFill="1" applyBorder="1" applyAlignment="1" applyProtection="1">
      <alignment horizontal="right" vertical="top"/>
    </xf>
    <xf numFmtId="0" fontId="29" fillId="0" borderId="0" xfId="1" applyFont="1" applyFill="1" applyBorder="1" applyAlignment="1" applyProtection="1">
      <alignment horizontal="center" vertical="center" wrapText="1"/>
    </xf>
    <xf numFmtId="0" fontId="38" fillId="0" borderId="0" xfId="0" applyFont="1" applyFill="1" applyBorder="1" applyAlignment="1" applyProtection="1">
      <alignment horizontal="right" vertical="center"/>
    </xf>
    <xf numFmtId="0" fontId="38" fillId="0" borderId="0" xfId="0" applyFont="1" applyFill="1" applyBorder="1" applyAlignment="1" applyProtection="1">
      <alignment horizontal="center" vertical="center"/>
    </xf>
    <xf numFmtId="0" fontId="38" fillId="0" borderId="0" xfId="1" applyFont="1" applyFill="1" applyBorder="1" applyAlignment="1" applyProtection="1">
      <alignment horizontal="center" vertical="center"/>
    </xf>
    <xf numFmtId="0" fontId="9" fillId="3" borderId="0" xfId="0" applyFont="1" applyFill="1" applyBorder="1" applyAlignment="1" applyProtection="1">
      <alignment horizontal="left" vertical="center"/>
    </xf>
    <xf numFmtId="0" fontId="0" fillId="3" borderId="7" xfId="0" applyFill="1" applyBorder="1" applyAlignment="1" applyProtection="1">
      <alignment horizontal="left" vertical="center"/>
    </xf>
    <xf numFmtId="0" fontId="10" fillId="0" borderId="0" xfId="1" applyFont="1" applyFill="1" applyBorder="1" applyAlignment="1" applyProtection="1">
      <alignment vertical="center"/>
    </xf>
    <xf numFmtId="0" fontId="13" fillId="0" borderId="0" xfId="4" applyFont="1" applyFill="1" applyBorder="1" applyAlignment="1" applyProtection="1">
      <alignment horizontal="center" vertical="center"/>
    </xf>
    <xf numFmtId="0" fontId="20" fillId="0" borderId="0" xfId="1" applyFont="1" applyFill="1" applyBorder="1" applyAlignment="1" applyProtection="1">
      <alignment horizontal="center" vertical="center"/>
    </xf>
    <xf numFmtId="0" fontId="7" fillId="21" borderId="10" xfId="35" applyFill="1" applyBorder="1" applyAlignment="1" applyProtection="1">
      <alignment horizontal="left"/>
    </xf>
    <xf numFmtId="0" fontId="7" fillId="21" borderId="9" xfId="35" applyFill="1" applyBorder="1" applyAlignment="1" applyProtection="1">
      <alignment horizontal="left"/>
    </xf>
    <xf numFmtId="0" fontId="10" fillId="0" borderId="0" xfId="1" applyFont="1" applyFill="1" applyBorder="1" applyProtection="1"/>
    <xf numFmtId="0" fontId="10" fillId="0" borderId="0" xfId="0" applyFont="1" applyFill="1" applyBorder="1" applyAlignment="1" applyProtection="1">
      <alignment horizontal="center" vertical="center"/>
    </xf>
    <xf numFmtId="3" fontId="10" fillId="0" borderId="0" xfId="1"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10" fillId="0" borderId="0" xfId="1" applyFont="1" applyFill="1" applyBorder="1" applyAlignment="1" applyProtection="1">
      <alignment horizontal="center" vertical="center"/>
    </xf>
    <xf numFmtId="0" fontId="7" fillId="21" borderId="4" xfId="35" applyFill="1" applyBorder="1" applyAlignment="1" applyProtection="1">
      <alignment horizontal="left"/>
    </xf>
    <xf numFmtId="0" fontId="7" fillId="15" borderId="2" xfId="35" applyBorder="1" applyAlignment="1" applyProtection="1">
      <alignment horizontal="left"/>
    </xf>
    <xf numFmtId="0" fontId="41" fillId="0" borderId="0" xfId="1" applyFont="1" applyFill="1" applyBorder="1" applyAlignment="1" applyProtection="1">
      <alignment horizontal="center" vertical="center" wrapText="1"/>
    </xf>
    <xf numFmtId="0" fontId="25" fillId="20" borderId="0" xfId="0" applyFont="1" applyFill="1" applyBorder="1" applyAlignment="1" applyProtection="1">
      <alignment horizontal="left" wrapText="1" indent="2"/>
    </xf>
    <xf numFmtId="0" fontId="35" fillId="20" borderId="0" xfId="0" applyFont="1" applyFill="1" applyBorder="1" applyAlignment="1" applyProtection="1">
      <alignment horizontal="left"/>
    </xf>
    <xf numFmtId="0" fontId="8" fillId="20" borderId="4" xfId="35" applyFont="1" applyFill="1" applyBorder="1" applyAlignment="1" applyProtection="1">
      <alignment horizontal="left"/>
    </xf>
    <xf numFmtId="0" fontId="8" fillId="20" borderId="2" xfId="35" applyFont="1" applyFill="1" applyBorder="1" applyAlignment="1" applyProtection="1">
      <alignment horizontal="left"/>
    </xf>
    <xf numFmtId="0" fontId="4" fillId="0" borderId="0" xfId="1" applyFont="1" applyFill="1" applyBorder="1" applyAlignment="1" applyProtection="1">
      <alignment horizontal="center"/>
    </xf>
    <xf numFmtId="0" fontId="7" fillId="21" borderId="12" xfId="35" applyFill="1" applyBorder="1" applyAlignment="1" applyProtection="1">
      <alignment horizontal="left"/>
    </xf>
    <xf numFmtId="0" fontId="7" fillId="15" borderId="5" xfId="35" applyBorder="1" applyAlignment="1" applyProtection="1">
      <alignment horizontal="left"/>
    </xf>
    <xf numFmtId="168" fontId="10" fillId="0" borderId="0" xfId="1" applyNumberFormat="1" applyFont="1" applyFill="1" applyBorder="1" applyAlignment="1" applyProtection="1">
      <alignment horizontal="center" vertical="center"/>
    </xf>
    <xf numFmtId="10" fontId="10" fillId="0" borderId="0" xfId="1" applyNumberFormat="1" applyFont="1" applyFill="1" applyBorder="1" applyAlignment="1" applyProtection="1">
      <alignment horizontal="center" vertical="center"/>
    </xf>
    <xf numFmtId="0" fontId="7" fillId="15" borderId="9" xfId="35" applyBorder="1" applyAlignment="1" applyProtection="1">
      <alignment horizontal="left"/>
    </xf>
    <xf numFmtId="0" fontId="4" fillId="0" borderId="0" xfId="1" applyFont="1" applyFill="1" applyBorder="1" applyProtection="1"/>
    <xf numFmtId="0" fontId="12" fillId="0" borderId="0" xfId="1" applyFont="1" applyFill="1" applyBorder="1" applyAlignment="1" applyProtection="1">
      <alignment vertical="center"/>
    </xf>
    <xf numFmtId="3" fontId="10" fillId="21" borderId="4" xfId="1" applyNumberFormat="1" applyFont="1" applyFill="1" applyBorder="1" applyAlignment="1" applyProtection="1">
      <alignment horizontal="left" vertical="center"/>
    </xf>
    <xf numFmtId="0" fontId="41" fillId="0" borderId="0" xfId="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10" fillId="0" borderId="0" xfId="1"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10" fillId="0" borderId="0" xfId="1" applyFont="1" applyFill="1" applyBorder="1" applyAlignment="1" applyProtection="1">
      <alignment horizontal="righ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center" vertical="center"/>
    </xf>
    <xf numFmtId="0" fontId="7" fillId="21" borderId="16" xfId="35" applyFill="1" applyBorder="1" applyAlignment="1" applyProtection="1">
      <alignment horizontal="left" vertical="center"/>
    </xf>
    <xf numFmtId="0" fontId="21" fillId="15" borderId="7" xfId="35" applyFont="1" applyBorder="1" applyAlignment="1" applyProtection="1">
      <alignment horizontal="center" vertical="center" wrapText="1"/>
    </xf>
    <xf numFmtId="0" fontId="4" fillId="0" borderId="0" xfId="1" applyAlignment="1" applyProtection="1">
      <alignment horizontal="right" vertical="center"/>
    </xf>
    <xf numFmtId="0" fontId="4" fillId="0" borderId="0" xfId="1" applyAlignment="1" applyProtection="1">
      <alignment horizontal="center"/>
    </xf>
    <xf numFmtId="0" fontId="4" fillId="0" borderId="0" xfId="1" applyFill="1" applyBorder="1" applyProtection="1"/>
    <xf numFmtId="0" fontId="4" fillId="0" borderId="0" xfId="1" applyAlignment="1" applyProtection="1">
      <alignment horizontal="center" vertical="center"/>
    </xf>
    <xf numFmtId="0" fontId="0" fillId="21" borderId="10" xfId="35" applyFont="1" applyFill="1" applyBorder="1" applyAlignment="1" applyProtection="1">
      <alignment horizontal="left"/>
    </xf>
    <xf numFmtId="0" fontId="0" fillId="15" borderId="9" xfId="35" applyFont="1" applyBorder="1" applyAlignment="1" applyProtection="1">
      <alignment horizontal="left"/>
    </xf>
    <xf numFmtId="0" fontId="4" fillId="0" borderId="0" xfId="1" applyAlignment="1" applyProtection="1">
      <alignment horizontal="right"/>
    </xf>
    <xf numFmtId="0" fontId="0" fillId="21" borderId="4" xfId="35" applyFont="1" applyFill="1" applyBorder="1" applyAlignment="1" applyProtection="1">
      <alignment horizontal="left"/>
    </xf>
    <xf numFmtId="0" fontId="0" fillId="15" borderId="2" xfId="35" applyFont="1" applyBorder="1" applyAlignment="1" applyProtection="1">
      <alignment horizontal="left"/>
    </xf>
    <xf numFmtId="0" fontId="13" fillId="21" borderId="3" xfId="4" applyFont="1" applyFill="1" applyBorder="1" applyAlignment="1" applyProtection="1">
      <alignment horizontal="left" vertical="center" wrapText="1"/>
    </xf>
    <xf numFmtId="0" fontId="10" fillId="21" borderId="12" xfId="4" applyFont="1" applyFill="1" applyBorder="1" applyAlignment="1" applyProtection="1">
      <alignment horizontal="left" vertical="center" wrapText="1"/>
    </xf>
    <xf numFmtId="0" fontId="0" fillId="15" borderId="5" xfId="35" applyFont="1" applyBorder="1" applyAlignment="1" applyProtection="1">
      <alignment horizontal="left" vertical="center"/>
    </xf>
    <xf numFmtId="0" fontId="0" fillId="15" borderId="3" xfId="35" applyFont="1" applyBorder="1" applyAlignment="1" applyProtection="1">
      <alignment horizontal="left"/>
    </xf>
    <xf numFmtId="0" fontId="0" fillId="15" borderId="5" xfId="35" applyFont="1" applyBorder="1" applyAlignment="1" applyProtection="1">
      <alignment horizontal="left"/>
    </xf>
    <xf numFmtId="0" fontId="0" fillId="3" borderId="0" xfId="0" applyFill="1" applyBorder="1" applyAlignment="1" applyProtection="1">
      <alignment horizontal="left" vertical="center"/>
    </xf>
    <xf numFmtId="0" fontId="10" fillId="21" borderId="10" xfId="4" applyFont="1" applyFill="1" applyBorder="1" applyAlignment="1" applyProtection="1">
      <alignment horizontal="left" vertical="center" wrapText="1"/>
    </xf>
    <xf numFmtId="0" fontId="10" fillId="0" borderId="0" xfId="4" applyFont="1" applyFill="1" applyBorder="1" applyAlignment="1" applyProtection="1">
      <alignment horizontal="center" vertical="center" wrapText="1"/>
    </xf>
    <xf numFmtId="0" fontId="4" fillId="15" borderId="2" xfId="35" applyFont="1" applyBorder="1" applyAlignment="1" applyProtection="1">
      <alignment horizontal="left"/>
    </xf>
    <xf numFmtId="0" fontId="4" fillId="0" borderId="0" xfId="1" applyFont="1" applyAlignment="1" applyProtection="1">
      <alignment horizontal="center"/>
    </xf>
    <xf numFmtId="0" fontId="4" fillId="0" borderId="0" xfId="1" applyFont="1" applyFill="1" applyProtection="1"/>
    <xf numFmtId="3" fontId="10" fillId="21" borderId="4" xfId="4" applyNumberFormat="1" applyFont="1" applyFill="1" applyBorder="1" applyAlignment="1" applyProtection="1">
      <alignment horizontal="left" vertical="center" wrapText="1"/>
    </xf>
    <xf numFmtId="3" fontId="10" fillId="0" borderId="0" xfId="4" applyNumberFormat="1" applyFont="1" applyFill="1" applyBorder="1" applyAlignment="1" applyProtection="1">
      <alignment horizontal="center" vertical="center" wrapText="1"/>
    </xf>
    <xf numFmtId="3" fontId="9" fillId="0" borderId="0" xfId="1" applyNumberFormat="1" applyFont="1" applyFill="1" applyBorder="1" applyAlignment="1" applyProtection="1">
      <alignment horizontal="center" vertical="center"/>
    </xf>
    <xf numFmtId="0" fontId="0" fillId="0" borderId="0" xfId="0" applyFill="1" applyBorder="1" applyAlignment="1" applyProtection="1">
      <alignment horizontal="center"/>
    </xf>
    <xf numFmtId="0" fontId="51" fillId="0" borderId="0" xfId="36" applyFont="1" applyFill="1" applyBorder="1" applyAlignment="1" applyProtection="1">
      <alignment horizontal="center" vertical="center"/>
      <protection hidden="1"/>
    </xf>
    <xf numFmtId="0" fontId="52" fillId="0" borderId="0" xfId="36" applyFont="1" applyFill="1" applyBorder="1" applyAlignment="1" applyProtection="1">
      <alignment horizontal="left" vertical="center"/>
      <protection hidden="1"/>
    </xf>
    <xf numFmtId="0" fontId="62" fillId="0" borderId="0" xfId="0" applyFont="1" applyProtection="1"/>
    <xf numFmtId="0" fontId="0" fillId="0" borderId="0" xfId="0" applyProtection="1">
      <protection hidden="1"/>
    </xf>
    <xf numFmtId="0" fontId="4" fillId="0" borderId="0" xfId="1" applyProtection="1">
      <protection hidden="1"/>
    </xf>
    <xf numFmtId="0" fontId="4" fillId="0" borderId="0" xfId="1" applyAlignment="1" applyProtection="1">
      <alignment horizontal="left" vertical="center"/>
      <protection hidden="1"/>
    </xf>
    <xf numFmtId="4" fontId="46" fillId="26" borderId="18" xfId="1" applyNumberFormat="1" applyFont="1" applyFill="1" applyBorder="1" applyAlignment="1" applyProtection="1">
      <alignment horizontal="center" vertical="center"/>
      <protection hidden="1"/>
    </xf>
    <xf numFmtId="0" fontId="4" fillId="0" borderId="0" xfId="1" applyAlignment="1" applyProtection="1">
      <alignment vertical="center"/>
      <protection hidden="1"/>
    </xf>
    <xf numFmtId="0" fontId="20" fillId="19" borderId="18" xfId="1" applyFont="1" applyFill="1" applyBorder="1" applyAlignment="1" applyProtection="1">
      <alignment horizontal="center" vertical="center"/>
      <protection hidden="1"/>
    </xf>
    <xf numFmtId="0" fontId="46" fillId="25" borderId="18" xfId="1" applyFont="1" applyFill="1" applyBorder="1" applyAlignment="1" applyProtection="1">
      <alignment horizontal="center" vertical="center"/>
      <protection hidden="1"/>
    </xf>
    <xf numFmtId="0" fontId="4" fillId="0" borderId="0" xfId="1" applyFill="1" applyProtection="1">
      <protection hidden="1"/>
    </xf>
    <xf numFmtId="0" fontId="4" fillId="0" borderId="0" xfId="1" applyFill="1" applyAlignment="1" applyProtection="1">
      <alignment vertical="center"/>
      <protection hidden="1"/>
    </xf>
    <xf numFmtId="0" fontId="4" fillId="0" borderId="0" xfId="1" applyFont="1" applyProtection="1">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2" fillId="0" borderId="0" xfId="0" applyFont="1" applyFill="1" applyBorder="1" applyAlignment="1" applyProtection="1">
      <alignment vertical="center"/>
      <protection hidden="1"/>
    </xf>
    <xf numFmtId="0" fontId="8" fillId="0" borderId="0" xfId="0" applyFont="1" applyFill="1" applyBorder="1" applyAlignment="1" applyProtection="1">
      <alignment horizontal="right" vertical="center"/>
      <protection hidden="1"/>
    </xf>
    <xf numFmtId="167" fontId="3" fillId="0" borderId="0" xfId="4" applyNumberFormat="1" applyFont="1" applyFill="1" applyBorder="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49" fillId="0" borderId="0" xfId="1" applyFont="1" applyFill="1" applyBorder="1" applyAlignment="1" applyProtection="1">
      <alignment horizontal="right" vertical="center"/>
      <protection hidden="1"/>
    </xf>
    <xf numFmtId="0" fontId="25" fillId="0" borderId="0" xfId="4" applyFont="1" applyFill="1" applyBorder="1" applyAlignment="1" applyProtection="1">
      <alignment horizontal="right" vertical="center"/>
      <protection hidden="1"/>
    </xf>
    <xf numFmtId="0" fontId="8" fillId="0" borderId="0" xfId="1" applyFont="1" applyFill="1" applyBorder="1" applyAlignment="1" applyProtection="1">
      <alignment horizontal="right" vertical="center"/>
      <protection hidden="1"/>
    </xf>
    <xf numFmtId="4" fontId="49" fillId="0" borderId="0" xfId="1" applyNumberFormat="1" applyFont="1" applyFill="1" applyBorder="1" applyAlignment="1" applyProtection="1">
      <alignment horizontal="right" vertical="center"/>
      <protection hidden="1"/>
    </xf>
    <xf numFmtId="0" fontId="9" fillId="0" borderId="0" xfId="0" applyFont="1" applyFill="1" applyBorder="1" applyAlignment="1" applyProtection="1">
      <alignment vertical="center"/>
      <protection hidden="1"/>
    </xf>
    <xf numFmtId="0" fontId="8" fillId="0" borderId="0" xfId="1" applyFont="1" applyFill="1" applyBorder="1" applyAlignment="1" applyProtection="1">
      <alignment horizontal="center"/>
      <protection hidden="1"/>
    </xf>
    <xf numFmtId="0" fontId="8" fillId="0" borderId="0" xfId="1" applyFont="1" applyFill="1" applyBorder="1" applyProtection="1">
      <protection hidden="1"/>
    </xf>
    <xf numFmtId="0" fontId="8" fillId="0" borderId="0" xfId="1" applyFont="1" applyFill="1" applyProtection="1">
      <protection hidden="1"/>
    </xf>
    <xf numFmtId="0" fontId="8" fillId="0" borderId="0" xfId="1" applyFont="1" applyFill="1" applyAlignment="1" applyProtection="1">
      <alignment vertical="center"/>
      <protection hidden="1"/>
    </xf>
    <xf numFmtId="0" fontId="4" fillId="0" borderId="0" xfId="1" applyFont="1" applyFill="1" applyBorder="1" applyProtection="1">
      <protection hidden="1"/>
    </xf>
    <xf numFmtId="0" fontId="35" fillId="0" borderId="0" xfId="0" applyFont="1" applyFill="1" applyBorder="1" applyAlignment="1" applyProtection="1">
      <alignment horizontal="left" vertical="center"/>
    </xf>
    <xf numFmtId="0" fontId="8" fillId="0" borderId="3" xfId="35"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0" fillId="0" borderId="0" xfId="0" applyAlignment="1">
      <alignment horizontal="left" vertical="center"/>
    </xf>
    <xf numFmtId="0" fontId="2" fillId="0" borderId="0" xfId="0" applyFont="1" applyAlignment="1">
      <alignment horizontal="center"/>
    </xf>
    <xf numFmtId="0" fontId="2" fillId="0" borderId="0" xfId="0" applyFont="1" applyAlignment="1">
      <alignment horizontal="center" vertical="center"/>
    </xf>
    <xf numFmtId="0" fontId="21" fillId="0" borderId="0" xfId="0" applyFont="1" applyAlignment="1">
      <alignment horizontal="center"/>
    </xf>
    <xf numFmtId="0" fontId="64" fillId="0" borderId="0" xfId="0" applyFont="1" applyAlignment="1">
      <alignment vertical="center"/>
    </xf>
    <xf numFmtId="0" fontId="0" fillId="0" borderId="0" xfId="0" applyAlignment="1">
      <alignment vertical="center"/>
    </xf>
    <xf numFmtId="0" fontId="29" fillId="24" borderId="0" xfId="0" applyFont="1" applyFill="1" applyBorder="1" applyAlignment="1" applyProtection="1">
      <alignment horizontal="left" vertical="center"/>
    </xf>
    <xf numFmtId="166" fontId="2" fillId="0" borderId="0" xfId="0" applyNumberFormat="1" applyFont="1" applyBorder="1" applyAlignment="1">
      <alignment horizontal="left"/>
    </xf>
    <xf numFmtId="0" fontId="2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2" fillId="0" borderId="0" xfId="0" applyFont="1" applyAlignment="1">
      <alignment vertical="center"/>
    </xf>
    <xf numFmtId="0" fontId="4" fillId="0" borderId="0" xfId="0" applyFont="1" applyFill="1" applyBorder="1"/>
    <xf numFmtId="0" fontId="4" fillId="0" borderId="0" xfId="0" applyFont="1" applyProtection="1"/>
    <xf numFmtId="0" fontId="30" fillId="0" borderId="0" xfId="0" applyFont="1" applyFill="1" applyAlignment="1">
      <alignment horizontal="center" vertical="center"/>
    </xf>
    <xf numFmtId="0" fontId="32" fillId="0" borderId="0" xfId="0" applyFont="1" applyFill="1" applyAlignment="1">
      <alignment horizontal="center" vertical="center"/>
    </xf>
    <xf numFmtId="0" fontId="4" fillId="5" borderId="20" xfId="0" applyFont="1" applyFill="1" applyBorder="1" applyAlignment="1">
      <alignment horizontal="left" vertical="center"/>
    </xf>
    <xf numFmtId="0" fontId="8" fillId="26" borderId="20" xfId="0" applyFont="1" applyFill="1" applyBorder="1" applyAlignment="1">
      <alignment horizontal="right" vertical="center"/>
    </xf>
    <xf numFmtId="0" fontId="28" fillId="30" borderId="5" xfId="4" applyFont="1" applyFill="1" applyBorder="1" applyAlignment="1">
      <alignment horizontal="left" vertical="center"/>
    </xf>
    <xf numFmtId="0" fontId="28" fillId="3" borderId="14" xfId="4" applyFont="1" applyFill="1" applyBorder="1" applyAlignment="1">
      <alignment horizontal="left" vertical="center"/>
    </xf>
    <xf numFmtId="167" fontId="3" fillId="3" borderId="20" xfId="4" applyNumberFormat="1" applyFont="1" applyFill="1" applyBorder="1" applyAlignment="1">
      <alignment horizontal="center" vertical="center"/>
    </xf>
    <xf numFmtId="167" fontId="12" fillId="5" borderId="21" xfId="4" applyNumberFormat="1" applyFont="1" applyFill="1" applyBorder="1" applyAlignment="1">
      <alignment horizontal="left" vertical="center"/>
    </xf>
    <xf numFmtId="14" fontId="4" fillId="0" borderId="0" xfId="0" applyNumberFormat="1" applyFont="1" applyFill="1" applyBorder="1" applyAlignment="1">
      <alignment horizontal="left" vertical="center"/>
    </xf>
    <xf numFmtId="167" fontId="3" fillId="0" borderId="21" xfId="4" applyNumberFormat="1" applyFont="1" applyFill="1" applyBorder="1" applyAlignment="1">
      <alignment horizontal="right" vertical="center"/>
    </xf>
    <xf numFmtId="0" fontId="0" fillId="30" borderId="7" xfId="0" applyFont="1" applyFill="1" applyBorder="1" applyAlignment="1">
      <alignment horizontal="center"/>
    </xf>
    <xf numFmtId="0" fontId="4" fillId="0" borderId="22" xfId="1" applyFont="1" applyFill="1" applyBorder="1" applyAlignment="1">
      <alignment vertical="center"/>
    </xf>
    <xf numFmtId="0" fontId="4" fillId="0" borderId="21" xfId="1" applyNumberFormat="1" applyFont="1" applyFill="1" applyBorder="1" applyAlignment="1">
      <alignment horizontal="left" vertical="center"/>
    </xf>
    <xf numFmtId="0" fontId="4" fillId="5" borderId="21" xfId="0" applyFont="1" applyFill="1" applyBorder="1" applyAlignment="1">
      <alignment horizontal="left" vertical="center"/>
    </xf>
    <xf numFmtId="0" fontId="0" fillId="0" borderId="21" xfId="0" applyFont="1" applyFill="1" applyBorder="1" applyAlignment="1">
      <alignment horizontal="right" vertical="center"/>
    </xf>
    <xf numFmtId="0" fontId="65" fillId="0" borderId="3" xfId="1" applyFont="1" applyFill="1" applyBorder="1" applyAlignment="1">
      <alignment vertical="center"/>
    </xf>
    <xf numFmtId="167" fontId="4" fillId="0" borderId="21" xfId="1" applyNumberFormat="1" applyFont="1" applyFill="1" applyBorder="1" applyAlignment="1">
      <alignment horizontal="left" vertical="center"/>
    </xf>
    <xf numFmtId="10" fontId="4" fillId="0" borderId="0" xfId="1" applyNumberFormat="1" applyFont="1" applyFill="1" applyBorder="1" applyAlignment="1">
      <alignment vertical="center"/>
    </xf>
    <xf numFmtId="0" fontId="10" fillId="0" borderId="0" xfId="0" applyFont="1" applyBorder="1" applyAlignment="1">
      <alignment horizontal="center" vertical="center"/>
    </xf>
    <xf numFmtId="0" fontId="4" fillId="0" borderId="0" xfId="1" applyFont="1" applyBorder="1" applyAlignment="1">
      <alignment vertical="center"/>
    </xf>
    <xf numFmtId="0" fontId="4" fillId="0" borderId="0" xfId="1" applyFont="1" applyFill="1" applyBorder="1"/>
    <xf numFmtId="0" fontId="65" fillId="0" borderId="14" xfId="1" applyFont="1" applyFill="1" applyBorder="1" applyAlignment="1">
      <alignment vertical="top"/>
    </xf>
    <xf numFmtId="167" fontId="4" fillId="0" borderId="23" xfId="1" applyNumberFormat="1" applyFont="1" applyFill="1" applyBorder="1" applyAlignment="1">
      <alignment horizontal="left" vertical="center"/>
    </xf>
    <xf numFmtId="0" fontId="4" fillId="0" borderId="0" xfId="1" applyFont="1" applyBorder="1" applyAlignment="1">
      <alignment horizontal="left" vertical="center"/>
    </xf>
    <xf numFmtId="0" fontId="38" fillId="19" borderId="24" xfId="0" applyFont="1" applyFill="1" applyBorder="1" applyAlignment="1">
      <alignment horizontal="right" vertical="center"/>
    </xf>
    <xf numFmtId="0" fontId="66" fillId="19" borderId="25" xfId="0" applyFont="1" applyFill="1" applyBorder="1" applyAlignment="1">
      <alignment horizontal="left" vertical="center"/>
    </xf>
    <xf numFmtId="0" fontId="38" fillId="19" borderId="25" xfId="0" applyFont="1" applyFill="1" applyBorder="1" applyAlignment="1">
      <alignment horizontal="center" vertical="center"/>
    </xf>
    <xf numFmtId="0" fontId="38" fillId="19" borderId="25" xfId="0" applyFont="1" applyFill="1" applyBorder="1" applyAlignment="1">
      <alignment horizontal="right" vertical="center"/>
    </xf>
    <xf numFmtId="0" fontId="38" fillId="19" borderId="25" xfId="1" applyFont="1" applyFill="1" applyBorder="1" applyAlignment="1">
      <alignment horizontal="center" vertical="center"/>
    </xf>
    <xf numFmtId="0" fontId="48" fillId="5" borderId="21" xfId="1" applyFont="1" applyFill="1" applyBorder="1" applyAlignment="1">
      <alignment horizontal="left" vertical="center"/>
    </xf>
    <xf numFmtId="0" fontId="13" fillId="0" borderId="0" xfId="0" applyFont="1" applyFill="1" applyBorder="1" applyAlignment="1">
      <alignment horizontal="center" vertical="center"/>
    </xf>
    <xf numFmtId="0" fontId="4" fillId="0" borderId="0" xfId="1" applyFont="1" applyFill="1" applyAlignment="1">
      <alignment vertical="center"/>
    </xf>
    <xf numFmtId="0" fontId="4" fillId="0" borderId="0" xfId="1" applyFont="1" applyAlignment="1">
      <alignment vertical="center"/>
    </xf>
    <xf numFmtId="0" fontId="48" fillId="19" borderId="21" xfId="1" applyFont="1" applyFill="1" applyBorder="1" applyAlignment="1">
      <alignment horizontal="right" vertical="center"/>
    </xf>
    <xf numFmtId="0" fontId="36" fillId="25" borderId="24" xfId="4" applyFont="1" applyFill="1" applyBorder="1" applyAlignment="1">
      <alignment horizontal="left" vertical="center"/>
    </xf>
    <xf numFmtId="0" fontId="67" fillId="25" borderId="25" xfId="4" applyFont="1" applyFill="1" applyBorder="1" applyAlignment="1">
      <alignment horizontal="left" vertical="center"/>
    </xf>
    <xf numFmtId="0" fontId="36" fillId="25" borderId="25" xfId="4" applyFont="1" applyFill="1" applyBorder="1" applyAlignment="1">
      <alignment horizontal="center" vertical="center"/>
    </xf>
    <xf numFmtId="0" fontId="36" fillId="25" borderId="25" xfId="4" applyFont="1" applyFill="1" applyBorder="1" applyAlignment="1">
      <alignment horizontal="left" vertical="center"/>
    </xf>
    <xf numFmtId="0" fontId="20" fillId="31" borderId="26" xfId="1" applyFont="1" applyFill="1" applyBorder="1" applyAlignment="1">
      <alignment horizontal="center" vertical="center"/>
    </xf>
    <xf numFmtId="0" fontId="20" fillId="31" borderId="27" xfId="1" applyFont="1" applyFill="1" applyBorder="1" applyAlignment="1">
      <alignment horizontal="center" vertical="center"/>
    </xf>
    <xf numFmtId="0" fontId="20" fillId="31" borderId="28" xfId="1" applyFont="1" applyFill="1" applyBorder="1" applyAlignment="1">
      <alignment horizontal="center" vertical="center"/>
    </xf>
    <xf numFmtId="0" fontId="36" fillId="25" borderId="24" xfId="4" applyFont="1" applyFill="1" applyBorder="1" applyAlignment="1">
      <alignment horizontal="center" vertical="center"/>
    </xf>
    <xf numFmtId="0" fontId="12" fillId="5" borderId="21" xfId="4" applyFont="1" applyFill="1" applyBorder="1" applyAlignment="1">
      <alignment horizontal="left" vertical="center"/>
    </xf>
    <xf numFmtId="0" fontId="53" fillId="0" borderId="0" xfId="36" applyFont="1" applyFill="1" applyBorder="1" applyAlignment="1" applyProtection="1">
      <alignment horizontal="center" vertical="center"/>
      <protection hidden="1"/>
    </xf>
    <xf numFmtId="0" fontId="54" fillId="0" borderId="0" xfId="36" applyFont="1" applyFill="1" applyBorder="1" applyAlignment="1" applyProtection="1">
      <alignment horizontal="left" vertical="center"/>
      <protection hidden="1"/>
    </xf>
    <xf numFmtId="0" fontId="25" fillId="25" borderId="21" xfId="4" applyFont="1" applyFill="1" applyBorder="1" applyAlignment="1">
      <alignment horizontal="right" vertical="center"/>
    </xf>
    <xf numFmtId="0" fontId="10" fillId="32" borderId="7" xfId="0" applyFont="1" applyFill="1" applyBorder="1" applyAlignment="1">
      <alignment horizontal="center" vertical="center"/>
    </xf>
    <xf numFmtId="0" fontId="65" fillId="32" borderId="13" xfId="1" applyFont="1" applyFill="1" applyBorder="1" applyAlignment="1">
      <alignment vertical="center"/>
    </xf>
    <xf numFmtId="3" fontId="10" fillId="32" borderId="29" xfId="1" applyNumberFormat="1" applyFont="1" applyFill="1" applyBorder="1" applyAlignment="1">
      <alignment horizontal="center" vertical="center"/>
    </xf>
    <xf numFmtId="0" fontId="12" fillId="0" borderId="30" xfId="0" applyFont="1" applyFill="1" applyBorder="1" applyAlignment="1">
      <alignment horizontal="left" vertical="center"/>
    </xf>
    <xf numFmtId="3" fontId="10" fillId="32" borderId="31" xfId="1" applyNumberFormat="1" applyFont="1" applyFill="1" applyBorder="1" applyAlignment="1">
      <alignment horizontal="center" vertical="center"/>
    </xf>
    <xf numFmtId="3" fontId="10" fillId="32" borderId="11" xfId="1" applyNumberFormat="1" applyFont="1" applyFill="1" applyBorder="1" applyAlignment="1">
      <alignment horizontal="center" vertical="center"/>
    </xf>
    <xf numFmtId="3" fontId="10" fillId="32" borderId="32" xfId="1" applyNumberFormat="1" applyFont="1" applyFill="1" applyBorder="1" applyAlignment="1">
      <alignment horizontal="center" vertical="center"/>
    </xf>
    <xf numFmtId="0" fontId="10" fillId="32" borderId="29" xfId="1" applyFont="1" applyFill="1" applyBorder="1" applyAlignment="1">
      <alignment horizontal="center" vertical="center"/>
    </xf>
    <xf numFmtId="0" fontId="10" fillId="32" borderId="33" xfId="1" applyFont="1" applyFill="1" applyBorder="1" applyAlignment="1">
      <alignment horizontal="center" vertical="center"/>
    </xf>
    <xf numFmtId="0" fontId="4" fillId="5" borderId="21" xfId="1" applyFont="1" applyFill="1" applyBorder="1" applyAlignment="1">
      <alignment horizontal="left" vertical="center"/>
    </xf>
    <xf numFmtId="0" fontId="4" fillId="32" borderId="0" xfId="1" applyFont="1" applyFill="1" applyAlignment="1">
      <alignment vertical="center"/>
    </xf>
    <xf numFmtId="0" fontId="4" fillId="32" borderId="21" xfId="1" applyFont="1" applyFill="1" applyBorder="1" applyAlignment="1">
      <alignment horizontal="right" vertical="center"/>
    </xf>
    <xf numFmtId="0" fontId="2" fillId="30" borderId="7" xfId="0" applyFont="1" applyFill="1" applyBorder="1" applyAlignment="1">
      <alignment horizontal="center" vertical="center"/>
    </xf>
    <xf numFmtId="3" fontId="10" fillId="0" borderId="21" xfId="1" applyNumberFormat="1" applyFont="1" applyFill="1" applyBorder="1" applyAlignment="1">
      <alignment horizontal="center" vertical="center"/>
    </xf>
    <xf numFmtId="0" fontId="40" fillId="0" borderId="34" xfId="0" applyFont="1" applyFill="1" applyBorder="1" applyAlignment="1">
      <alignment horizontal="left" vertical="center"/>
    </xf>
    <xf numFmtId="3" fontId="10" fillId="4" borderId="31" xfId="1" applyNumberFormat="1" applyFont="1" applyFill="1" applyBorder="1" applyAlignment="1">
      <alignment horizontal="center" vertical="center"/>
    </xf>
    <xf numFmtId="3" fontId="10" fillId="4" borderId="11" xfId="1" applyNumberFormat="1" applyFont="1" applyFill="1" applyBorder="1" applyAlignment="1">
      <alignment horizontal="center" vertical="center"/>
    </xf>
    <xf numFmtId="3" fontId="10" fillId="4" borderId="32" xfId="1" applyNumberFormat="1" applyFont="1" applyFill="1" applyBorder="1" applyAlignment="1">
      <alignment horizontal="center" vertical="center"/>
    </xf>
    <xf numFmtId="0" fontId="10" fillId="0" borderId="21" xfId="1" applyFont="1" applyFill="1" applyBorder="1" applyAlignment="1">
      <alignment horizontal="center" vertical="center"/>
    </xf>
    <xf numFmtId="0" fontId="10" fillId="0" borderId="35" xfId="1" applyFont="1" applyFill="1" applyBorder="1" applyAlignment="1">
      <alignment horizontal="center" vertical="center"/>
    </xf>
    <xf numFmtId="0" fontId="4" fillId="0" borderId="21" xfId="1" applyFont="1" applyFill="1" applyBorder="1" applyAlignment="1">
      <alignment horizontal="right" vertical="center"/>
    </xf>
    <xf numFmtId="0" fontId="9" fillId="20" borderId="0" xfId="0" applyFont="1" applyFill="1" applyBorder="1" applyAlignment="1">
      <alignment horizontal="center" vertical="center"/>
    </xf>
    <xf numFmtId="0" fontId="68" fillId="20" borderId="3" xfId="1" applyFont="1" applyFill="1" applyBorder="1" applyAlignment="1">
      <alignment vertical="center"/>
    </xf>
    <xf numFmtId="3" fontId="9" fillId="20" borderId="34" xfId="1" applyNumberFormat="1" applyFont="1" applyFill="1" applyBorder="1" applyAlignment="1">
      <alignment horizontal="center" vertical="center"/>
    </xf>
    <xf numFmtId="0" fontId="25" fillId="20" borderId="34" xfId="0" applyFont="1" applyFill="1" applyBorder="1" applyAlignment="1">
      <alignment horizontal="left" vertical="center"/>
    </xf>
    <xf numFmtId="3" fontId="9" fillId="20" borderId="34" xfId="1" applyNumberFormat="1" applyFont="1" applyFill="1" applyBorder="1" applyAlignment="1">
      <alignment horizontal="left" vertical="center"/>
    </xf>
    <xf numFmtId="0" fontId="9" fillId="20" borderId="34" xfId="1" applyFont="1" applyFill="1" applyBorder="1" applyAlignment="1">
      <alignment horizontal="center" vertical="center"/>
    </xf>
    <xf numFmtId="0" fontId="4" fillId="20" borderId="0" xfId="1" applyFont="1" applyFill="1" applyBorder="1" applyAlignment="1">
      <alignment vertical="center"/>
    </xf>
    <xf numFmtId="0" fontId="8" fillId="0" borderId="21" xfId="1" applyFont="1" applyFill="1" applyBorder="1" applyAlignment="1">
      <alignment horizontal="right" vertical="center"/>
    </xf>
    <xf numFmtId="168" fontId="10" fillId="0" borderId="21" xfId="1" applyNumberFormat="1" applyFont="1" applyFill="1" applyBorder="1" applyAlignment="1">
      <alignment horizontal="center" vertical="center"/>
    </xf>
    <xf numFmtId="10" fontId="10" fillId="4" borderId="31" xfId="1" applyNumberFormat="1" applyFont="1" applyFill="1" applyBorder="1" applyAlignment="1">
      <alignment horizontal="center" vertical="center"/>
    </xf>
    <xf numFmtId="10" fontId="10" fillId="4" borderId="11" xfId="1" applyNumberFormat="1" applyFont="1" applyFill="1" applyBorder="1" applyAlignment="1">
      <alignment horizontal="center" vertical="center"/>
    </xf>
    <xf numFmtId="10" fontId="10" fillId="4" borderId="32" xfId="1" applyNumberFormat="1" applyFont="1" applyFill="1" applyBorder="1" applyAlignment="1">
      <alignment horizontal="center" vertical="center"/>
    </xf>
    <xf numFmtId="0" fontId="2" fillId="33" borderId="7" xfId="0" applyFont="1" applyFill="1" applyBorder="1" applyAlignment="1">
      <alignment horizontal="center" vertical="center"/>
    </xf>
    <xf numFmtId="0" fontId="10" fillId="33" borderId="21" xfId="1" applyFont="1" applyFill="1" applyBorder="1" applyAlignment="1">
      <alignment horizontal="center" vertical="center"/>
    </xf>
    <xf numFmtId="0" fontId="10" fillId="4" borderId="31" xfId="1" applyFont="1" applyFill="1" applyBorder="1" applyAlignment="1">
      <alignment horizontal="center" vertical="center"/>
    </xf>
    <xf numFmtId="0" fontId="10" fillId="4" borderId="11" xfId="1" applyFont="1" applyFill="1" applyBorder="1" applyAlignment="1">
      <alignment horizontal="center" vertical="center"/>
    </xf>
    <xf numFmtId="0" fontId="10" fillId="4" borderId="32" xfId="1" applyFont="1" applyFill="1" applyBorder="1" applyAlignment="1">
      <alignment horizontal="center" vertical="center"/>
    </xf>
    <xf numFmtId="0" fontId="65" fillId="32" borderId="3" xfId="1" applyFont="1" applyFill="1" applyBorder="1" applyAlignment="1">
      <alignment vertical="center"/>
    </xf>
    <xf numFmtId="3" fontId="10" fillId="32" borderId="21" xfId="1" applyNumberFormat="1" applyFont="1" applyFill="1" applyBorder="1" applyAlignment="1">
      <alignment horizontal="center" vertical="center"/>
    </xf>
    <xf numFmtId="0" fontId="12" fillId="0" borderId="34" xfId="0" applyFont="1" applyFill="1" applyBorder="1" applyAlignment="1">
      <alignment horizontal="left" vertical="center"/>
    </xf>
    <xf numFmtId="0" fontId="10" fillId="32" borderId="21" xfId="1" applyFont="1" applyFill="1" applyBorder="1" applyAlignment="1">
      <alignment horizontal="center" vertical="center"/>
    </xf>
    <xf numFmtId="0" fontId="10" fillId="32" borderId="35" xfId="1" applyFont="1" applyFill="1" applyBorder="1" applyAlignment="1">
      <alignment horizontal="center" vertical="center"/>
    </xf>
    <xf numFmtId="0" fontId="10" fillId="32" borderId="31" xfId="1" applyFont="1" applyFill="1" applyBorder="1" applyAlignment="1">
      <alignment horizontal="center" vertical="center"/>
    </xf>
    <xf numFmtId="0" fontId="10" fillId="32" borderId="11" xfId="1" applyFont="1" applyFill="1" applyBorder="1" applyAlignment="1">
      <alignment horizontal="center" vertical="center"/>
    </xf>
    <xf numFmtId="0" fontId="10" fillId="32" borderId="32" xfId="1" applyFont="1" applyFill="1" applyBorder="1" applyAlignment="1">
      <alignment horizontal="center" vertical="center"/>
    </xf>
    <xf numFmtId="0" fontId="2" fillId="34" borderId="7" xfId="0" applyFont="1" applyFill="1" applyBorder="1" applyAlignment="1">
      <alignment horizontal="center" vertical="center"/>
    </xf>
    <xf numFmtId="0" fontId="65" fillId="34" borderId="3" xfId="1" applyFont="1" applyFill="1" applyBorder="1" applyAlignment="1">
      <alignment vertical="center"/>
    </xf>
    <xf numFmtId="0" fontId="10" fillId="34" borderId="21" xfId="1" applyFont="1" applyFill="1" applyBorder="1" applyAlignment="1">
      <alignment horizontal="center" vertical="center"/>
    </xf>
    <xf numFmtId="0" fontId="41" fillId="34" borderId="31" xfId="1" applyFont="1" applyFill="1" applyBorder="1" applyAlignment="1">
      <alignment horizontal="center" vertical="center"/>
    </xf>
    <xf numFmtId="0" fontId="41" fillId="34" borderId="11" xfId="1" applyFont="1" applyFill="1" applyBorder="1" applyAlignment="1">
      <alignment horizontal="center" vertical="center"/>
    </xf>
    <xf numFmtId="0" fontId="41" fillId="34" borderId="32" xfId="1" applyFont="1" applyFill="1" applyBorder="1" applyAlignment="1">
      <alignment horizontal="center" vertical="center"/>
    </xf>
    <xf numFmtId="0" fontId="10" fillId="34" borderId="35" xfId="1" applyFont="1" applyFill="1" applyBorder="1" applyAlignment="1">
      <alignment horizontal="center" vertical="center"/>
    </xf>
    <xf numFmtId="0" fontId="4" fillId="34" borderId="21" xfId="1" applyFont="1" applyFill="1" applyBorder="1" applyAlignment="1">
      <alignment horizontal="right" vertical="center"/>
    </xf>
    <xf numFmtId="0" fontId="41" fillId="4" borderId="31" xfId="1" applyFont="1" applyFill="1" applyBorder="1" applyAlignment="1">
      <alignment horizontal="center" vertical="center"/>
    </xf>
    <xf numFmtId="0" fontId="41" fillId="35" borderId="11" xfId="1" applyFont="1" applyFill="1" applyBorder="1" applyAlignment="1">
      <alignment horizontal="center" vertical="center"/>
    </xf>
    <xf numFmtId="0" fontId="41" fillId="4" borderId="32" xfId="1" applyFont="1" applyFill="1" applyBorder="1" applyAlignment="1">
      <alignment horizontal="center" vertical="center"/>
    </xf>
    <xf numFmtId="0" fontId="41" fillId="4" borderId="11" xfId="1" applyFont="1" applyFill="1" applyBorder="1" applyAlignment="1">
      <alignment horizontal="center" vertical="center"/>
    </xf>
    <xf numFmtId="0" fontId="65" fillId="0" borderId="14" xfId="1" applyFont="1" applyFill="1" applyBorder="1" applyAlignment="1">
      <alignment vertical="center"/>
    </xf>
    <xf numFmtId="0" fontId="10" fillId="0" borderId="23" xfId="1" applyFont="1" applyFill="1" applyBorder="1" applyAlignment="1">
      <alignment horizontal="center" vertical="center"/>
    </xf>
    <xf numFmtId="0" fontId="40" fillId="0" borderId="36" xfId="0" applyFont="1" applyFill="1" applyBorder="1" applyAlignment="1">
      <alignment horizontal="left" vertical="center"/>
    </xf>
    <xf numFmtId="0" fontId="41" fillId="4" borderId="37" xfId="1" applyFont="1" applyFill="1" applyBorder="1" applyAlignment="1">
      <alignment horizontal="center" vertical="center"/>
    </xf>
    <xf numFmtId="0" fontId="42" fillId="35" borderId="38" xfId="0" applyFont="1" applyFill="1" applyBorder="1" applyAlignment="1">
      <alignment horizontal="center" vertical="center"/>
    </xf>
    <xf numFmtId="0" fontId="41" fillId="4" borderId="38" xfId="1" applyFont="1" applyFill="1" applyBorder="1" applyAlignment="1">
      <alignment horizontal="center" vertical="center"/>
    </xf>
    <xf numFmtId="0" fontId="41" fillId="4" borderId="39" xfId="1" applyFont="1" applyFill="1" applyBorder="1" applyAlignment="1">
      <alignment horizontal="center" vertical="center"/>
    </xf>
    <xf numFmtId="0" fontId="10" fillId="0" borderId="40" xfId="1" applyFont="1" applyFill="1" applyBorder="1" applyAlignment="1">
      <alignment horizontal="center" vertical="center"/>
    </xf>
    <xf numFmtId="0" fontId="10" fillId="24" borderId="41" xfId="1" applyFont="1" applyFill="1" applyBorder="1" applyAlignment="1">
      <alignment horizontal="left" vertical="center"/>
    </xf>
    <xf numFmtId="0" fontId="10" fillId="24" borderId="41" xfId="1" applyFont="1" applyFill="1" applyBorder="1" applyAlignment="1">
      <alignment horizontal="center" vertical="center"/>
    </xf>
    <xf numFmtId="0" fontId="4" fillId="24" borderId="41" xfId="1" applyFont="1" applyFill="1" applyBorder="1" applyAlignment="1">
      <alignment vertical="center"/>
    </xf>
    <xf numFmtId="0" fontId="4" fillId="24" borderId="41" xfId="1" applyFont="1" applyFill="1" applyBorder="1" applyAlignment="1">
      <alignment horizontal="left" vertical="center"/>
    </xf>
    <xf numFmtId="0" fontId="4" fillId="24" borderId="41" xfId="0" applyFont="1" applyFill="1" applyBorder="1" applyAlignment="1">
      <alignment horizontal="left" vertical="center"/>
    </xf>
    <xf numFmtId="0" fontId="10" fillId="24" borderId="41" xfId="1" applyFont="1" applyFill="1" applyBorder="1" applyAlignment="1">
      <alignment horizontal="right" vertical="center"/>
    </xf>
    <xf numFmtId="0" fontId="4" fillId="24" borderId="41" xfId="1" applyFont="1" applyFill="1" applyBorder="1" applyAlignment="1">
      <alignment horizontal="right" vertical="center"/>
    </xf>
    <xf numFmtId="0" fontId="48" fillId="24" borderId="21" xfId="1" applyFont="1" applyFill="1" applyBorder="1" applyAlignment="1">
      <alignment horizontal="right" vertical="center"/>
    </xf>
    <xf numFmtId="0" fontId="10" fillId="24" borderId="36" xfId="1" applyFont="1" applyFill="1" applyBorder="1" applyAlignment="1">
      <alignment horizontal="left" vertical="center"/>
    </xf>
    <xf numFmtId="0" fontId="10" fillId="24" borderId="36" xfId="1" applyFont="1" applyFill="1" applyBorder="1" applyAlignment="1">
      <alignment horizontal="center" vertical="center"/>
    </xf>
    <xf numFmtId="0" fontId="4" fillId="24" borderId="36" xfId="1" applyFont="1" applyFill="1" applyBorder="1" applyAlignment="1">
      <alignment vertical="center"/>
    </xf>
    <xf numFmtId="0" fontId="4" fillId="24" borderId="36" xfId="1" applyFont="1" applyFill="1" applyBorder="1" applyAlignment="1">
      <alignment horizontal="left" vertical="center"/>
    </xf>
    <xf numFmtId="0" fontId="4" fillId="24" borderId="36" xfId="0" applyFont="1" applyFill="1" applyBorder="1" applyAlignment="1">
      <alignment horizontal="left" vertical="center"/>
    </xf>
    <xf numFmtId="0" fontId="4" fillId="24" borderId="36" xfId="1" applyFont="1" applyFill="1" applyBorder="1" applyAlignment="1">
      <alignment horizontal="right" vertical="center"/>
    </xf>
    <xf numFmtId="0" fontId="2" fillId="26" borderId="24" xfId="0" applyFont="1" applyFill="1" applyBorder="1" applyAlignment="1">
      <alignment horizontal="center" vertical="center"/>
    </xf>
    <xf numFmtId="0" fontId="9" fillId="26" borderId="25" xfId="1" applyFont="1" applyFill="1" applyBorder="1" applyAlignment="1">
      <alignment vertical="center"/>
    </xf>
    <xf numFmtId="0" fontId="9" fillId="26" borderId="25" xfId="1" applyFont="1" applyFill="1" applyBorder="1" applyAlignment="1">
      <alignment horizontal="center" vertical="center"/>
    </xf>
    <xf numFmtId="0" fontId="8" fillId="26" borderId="25" xfId="1" applyFont="1" applyFill="1" applyBorder="1" applyAlignment="1">
      <alignment vertical="center"/>
    </xf>
    <xf numFmtId="0" fontId="8" fillId="26" borderId="25" xfId="1" applyFont="1" applyFill="1" applyBorder="1" applyAlignment="1">
      <alignment horizontal="left" vertical="center"/>
    </xf>
    <xf numFmtId="0" fontId="8" fillId="26" borderId="25" xfId="0" applyFont="1" applyFill="1" applyBorder="1" applyAlignment="1">
      <alignment horizontal="left" vertical="center"/>
    </xf>
    <xf numFmtId="0" fontId="8" fillId="26" borderId="25" xfId="1" applyFont="1" applyFill="1" applyBorder="1" applyAlignment="1">
      <alignment vertical="center" wrapText="1"/>
    </xf>
    <xf numFmtId="4" fontId="34" fillId="26" borderId="42" xfId="1" applyNumberFormat="1" applyFont="1" applyFill="1" applyBorder="1" applyAlignment="1">
      <alignment horizontal="center" vertical="center"/>
    </xf>
    <xf numFmtId="0" fontId="10" fillId="0" borderId="0" xfId="1" applyFont="1" applyAlignment="1">
      <alignment horizontal="center" vertical="center"/>
    </xf>
    <xf numFmtId="0" fontId="10" fillId="0" borderId="0" xfId="1" applyFont="1" applyFill="1" applyAlignment="1">
      <alignment horizontal="center" vertical="center"/>
    </xf>
    <xf numFmtId="0" fontId="4" fillId="34" borderId="0" xfId="1" applyFill="1"/>
    <xf numFmtId="0" fontId="4" fillId="34" borderId="0" xfId="1" applyFill="1" applyAlignment="1">
      <alignment horizontal="right" vertical="center"/>
    </xf>
    <xf numFmtId="0" fontId="4" fillId="34" borderId="0" xfId="1" applyFill="1" applyAlignment="1">
      <alignment horizontal="center"/>
    </xf>
    <xf numFmtId="0" fontId="4" fillId="34" borderId="0" xfId="1" applyFill="1" applyAlignment="1">
      <alignment vertical="center"/>
    </xf>
    <xf numFmtId="0" fontId="4" fillId="34" borderId="0" xfId="1" applyFill="1" applyAlignment="1">
      <alignment horizontal="center" vertical="center"/>
    </xf>
    <xf numFmtId="14" fontId="4" fillId="0" borderId="0" xfId="1" applyNumberFormat="1" applyFill="1" applyAlignment="1">
      <alignment horizontal="left" vertical="center"/>
    </xf>
    <xf numFmtId="0" fontId="4" fillId="0" borderId="0" xfId="1" applyFont="1" applyFill="1" applyBorder="1" applyAlignment="1" applyProtection="1">
      <alignment horizontal="center" vertical="center"/>
      <protection hidden="1"/>
    </xf>
    <xf numFmtId="0" fontId="10" fillId="33" borderId="0" xfId="1" applyFont="1" applyFill="1" applyAlignment="1">
      <alignment vertical="center"/>
    </xf>
    <xf numFmtId="0" fontId="4" fillId="33" borderId="0" xfId="1" applyFill="1" applyAlignment="1">
      <alignment horizontal="right" vertical="center"/>
    </xf>
    <xf numFmtId="0" fontId="4" fillId="33" borderId="0" xfId="1" applyFill="1" applyAlignment="1">
      <alignment horizontal="center" vertical="center"/>
    </xf>
    <xf numFmtId="0" fontId="4" fillId="33" borderId="0" xfId="1" applyFill="1" applyAlignment="1">
      <alignment vertical="center"/>
    </xf>
    <xf numFmtId="0" fontId="4" fillId="0" borderId="0" xfId="1" applyFont="1" applyFill="1" applyBorder="1" applyAlignment="1" applyProtection="1">
      <alignment vertical="center"/>
      <protection hidden="1"/>
    </xf>
    <xf numFmtId="0" fontId="4" fillId="32" borderId="0" xfId="1" applyFill="1" applyAlignment="1">
      <alignment vertical="center"/>
    </xf>
    <xf numFmtId="0" fontId="4" fillId="32" borderId="0" xfId="1" applyFill="1" applyAlignment="1">
      <alignment horizontal="right" vertical="center"/>
    </xf>
    <xf numFmtId="0" fontId="4" fillId="32" borderId="0" xfId="1" applyFill="1" applyAlignment="1">
      <alignment horizontal="center" vertical="center"/>
    </xf>
    <xf numFmtId="0" fontId="4" fillId="32" borderId="0" xfId="1" applyFill="1" applyBorder="1" applyAlignment="1">
      <alignment horizontal="center" vertical="center"/>
    </xf>
    <xf numFmtId="0" fontId="4" fillId="32" borderId="0" xfId="1" applyFill="1" applyBorder="1" applyAlignment="1">
      <alignment vertical="center"/>
    </xf>
    <xf numFmtId="1" fontId="10" fillId="0" borderId="0" xfId="1" applyNumberFormat="1" applyFont="1" applyFill="1" applyAlignment="1">
      <alignment horizontal="center" vertical="center"/>
    </xf>
    <xf numFmtId="0" fontId="4" fillId="0" borderId="0" xfId="1" applyFont="1" applyFill="1" applyProtection="1">
      <protection hidden="1"/>
    </xf>
    <xf numFmtId="0" fontId="4" fillId="0" borderId="0" xfId="1" applyAlignment="1">
      <alignment horizontal="right" vertical="center"/>
    </xf>
    <xf numFmtId="14" fontId="4" fillId="0" borderId="0" xfId="1" applyNumberFormat="1" applyAlignment="1">
      <alignment horizontal="left" vertical="center"/>
    </xf>
    <xf numFmtId="0" fontId="4" fillId="0" borderId="0" xfId="1" applyFont="1" applyFill="1" applyAlignment="1" applyProtection="1">
      <alignment vertical="center"/>
      <protection hidden="1"/>
    </xf>
    <xf numFmtId="0" fontId="4" fillId="0" borderId="0" xfId="1" applyAlignment="1">
      <alignment horizontal="left"/>
    </xf>
    <xf numFmtId="0" fontId="4" fillId="0" borderId="0" xfId="1" applyAlignment="1">
      <alignment horizontal="right"/>
    </xf>
    <xf numFmtId="0" fontId="4" fillId="0" borderId="0" xfId="1" applyFont="1" applyFill="1" applyAlignment="1" applyProtection="1">
      <alignment horizontal="right"/>
    </xf>
    <xf numFmtId="0" fontId="4" fillId="0" borderId="0" xfId="0" applyFont="1" applyFill="1"/>
    <xf numFmtId="0" fontId="4" fillId="0" borderId="0" xfId="0" applyFont="1"/>
    <xf numFmtId="0" fontId="4" fillId="0" borderId="0" xfId="0" applyFont="1" applyProtection="1">
      <protection hidden="1"/>
    </xf>
    <xf numFmtId="0" fontId="4" fillId="0" borderId="0" xfId="0" applyFont="1" applyFill="1" applyProtection="1"/>
    <xf numFmtId="0" fontId="8" fillId="0" borderId="0" xfId="1" applyFont="1" applyFill="1" applyBorder="1" applyAlignment="1" applyProtection="1">
      <alignment vertical="center"/>
      <protection hidden="1"/>
    </xf>
    <xf numFmtId="0" fontId="70" fillId="0" borderId="0" xfId="1" applyFont="1" applyFill="1" applyBorder="1" applyAlignment="1" applyProtection="1">
      <alignment horizontal="right" vertical="center"/>
      <protection hidden="1"/>
    </xf>
    <xf numFmtId="0" fontId="71" fillId="0" borderId="0" xfId="1" applyFont="1" applyFill="1" applyAlignment="1" applyProtection="1">
      <alignment horizontal="right" vertical="center"/>
      <protection hidden="1"/>
    </xf>
    <xf numFmtId="0" fontId="4" fillId="0" borderId="0" xfId="1" applyFont="1" applyAlignment="1" applyProtection="1">
      <alignment vertical="center"/>
      <protection hidden="1"/>
    </xf>
    <xf numFmtId="14" fontId="25" fillId="0" borderId="0" xfId="4" applyNumberFormat="1" applyFont="1" applyFill="1" applyBorder="1" applyAlignment="1" applyProtection="1">
      <alignment horizontal="left" vertical="center" wrapText="1"/>
    </xf>
    <xf numFmtId="0" fontId="47" fillId="0" borderId="0" xfId="36" applyFont="1" applyFill="1" applyBorder="1" applyAlignment="1" applyProtection="1">
      <alignment horizontal="left" vertical="center"/>
    </xf>
    <xf numFmtId="0" fontId="25" fillId="0" borderId="0" xfId="4" applyFont="1" applyFill="1" applyBorder="1" applyAlignment="1" applyProtection="1">
      <alignment horizontal="left" vertical="center" wrapText="1"/>
    </xf>
    <xf numFmtId="0" fontId="47" fillId="0" borderId="0" xfId="36" applyFont="1" applyFill="1" applyBorder="1" applyAlignment="1" applyProtection="1">
      <alignment horizontal="left" vertical="center" wrapText="1"/>
    </xf>
    <xf numFmtId="0" fontId="8" fillId="0" borderId="0" xfId="1" applyFont="1" applyAlignment="1" applyProtection="1">
      <alignment horizontal="left" vertical="center"/>
    </xf>
    <xf numFmtId="0" fontId="34" fillId="0" borderId="0" xfId="0" applyFont="1" applyFill="1" applyBorder="1" applyAlignment="1" applyProtection="1">
      <alignment horizontal="left" vertical="center"/>
    </xf>
    <xf numFmtId="0" fontId="8" fillId="0" borderId="0" xfId="35" applyFont="1" applyFill="1" applyBorder="1" applyAlignment="1" applyProtection="1">
      <alignment horizontal="left"/>
    </xf>
    <xf numFmtId="3" fontId="9" fillId="0" borderId="0" xfId="1" applyNumberFormat="1" applyFont="1" applyFill="1" applyBorder="1" applyAlignment="1" applyProtection="1">
      <alignment horizontal="left" vertical="center"/>
    </xf>
    <xf numFmtId="0" fontId="8" fillId="0" borderId="0" xfId="35" applyFont="1" applyFill="1" applyBorder="1" applyAlignment="1" applyProtection="1">
      <alignment horizontal="left" vertical="center"/>
    </xf>
    <xf numFmtId="0" fontId="36" fillId="0" borderId="0" xfId="4" applyFont="1" applyFill="1" applyBorder="1" applyAlignment="1" applyProtection="1">
      <alignment horizontal="left" vertical="center" wrapText="1"/>
    </xf>
    <xf numFmtId="0" fontId="8" fillId="0" borderId="0" xfId="1" applyFont="1"/>
    <xf numFmtId="0" fontId="9" fillId="0" borderId="0" xfId="4" applyFont="1" applyFill="1" applyBorder="1" applyAlignment="1" applyProtection="1">
      <alignment horizontal="left" vertical="center" wrapText="1"/>
    </xf>
    <xf numFmtId="0" fontId="8" fillId="0" borderId="0" xfId="0" applyFont="1" applyAlignment="1" applyProtection="1">
      <alignment horizontal="left"/>
    </xf>
    <xf numFmtId="0" fontId="8" fillId="0" borderId="0" xfId="0" applyFont="1" applyAlignment="1">
      <alignment horizontal="left"/>
    </xf>
    <xf numFmtId="0" fontId="8" fillId="0" borderId="0" xfId="0" applyFont="1"/>
    <xf numFmtId="0" fontId="35" fillId="0" borderId="0" xfId="0" applyFont="1" applyProtection="1"/>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protection locked="0"/>
    </xf>
    <xf numFmtId="0" fontId="3" fillId="0" borderId="0" xfId="0" applyFont="1" applyBorder="1" applyAlignment="1" applyProtection="1">
      <alignment horizontal="left" vertical="top" wrapText="1" indent="2"/>
    </xf>
    <xf numFmtId="0" fontId="12" fillId="0" borderId="0" xfId="0" applyFont="1" applyBorder="1" applyAlignment="1" applyProtection="1">
      <alignment horizontal="left" vertical="top" wrapText="1" indent="2"/>
    </xf>
    <xf numFmtId="0" fontId="25" fillId="0" borderId="0" xfId="0" applyFont="1" applyFill="1" applyBorder="1" applyAlignment="1" applyProtection="1">
      <alignment horizontal="left" vertical="top" wrapText="1"/>
    </xf>
    <xf numFmtId="0" fontId="9" fillId="2" borderId="0" xfId="0" applyFont="1" applyFill="1" applyBorder="1" applyAlignment="1" applyProtection="1">
      <alignment vertical="center"/>
    </xf>
    <xf numFmtId="0" fontId="71" fillId="0" borderId="0" xfId="1" applyFont="1" applyFill="1" applyAlignment="1" applyProtection="1">
      <alignment horizontal="right" vertical="center" wrapText="1"/>
      <protection hidden="1"/>
    </xf>
    <xf numFmtId="0" fontId="37" fillId="0" borderId="0" xfId="0" applyFont="1" applyAlignment="1">
      <alignment horizontal="left" vertical="center"/>
    </xf>
    <xf numFmtId="0" fontId="4" fillId="0" borderId="0" xfId="0" applyFont="1" applyAlignment="1">
      <alignment vertical="center"/>
    </xf>
    <xf numFmtId="0" fontId="72" fillId="0" borderId="0" xfId="0" applyFont="1" applyAlignment="1">
      <alignment horizontal="left" vertical="center"/>
    </xf>
    <xf numFmtId="0" fontId="48" fillId="0" borderId="0" xfId="0" applyFont="1"/>
    <xf numFmtId="0" fontId="73" fillId="0" borderId="0" xfId="0" applyFont="1" applyAlignment="1">
      <alignment horizontal="left" vertical="center"/>
    </xf>
    <xf numFmtId="0" fontId="73" fillId="0" borderId="0" xfId="0" applyFont="1" applyAlignment="1">
      <alignment horizontal="center" vertical="center"/>
    </xf>
    <xf numFmtId="0" fontId="37" fillId="0" borderId="0" xfId="0" applyFont="1"/>
    <xf numFmtId="0" fontId="65" fillId="0" borderId="0" xfId="0" applyFont="1" applyAlignment="1">
      <alignment horizontal="left" vertical="center"/>
    </xf>
    <xf numFmtId="0" fontId="66" fillId="0" borderId="0" xfId="0" applyFont="1" applyAlignment="1">
      <alignment horizontal="left"/>
    </xf>
    <xf numFmtId="0" fontId="65" fillId="0" borderId="0" xfId="1" applyFont="1" applyAlignment="1" applyProtection="1">
      <alignment horizontal="left" vertical="center"/>
      <protection hidden="1"/>
    </xf>
    <xf numFmtId="0" fontId="65" fillId="0" borderId="0" xfId="1" applyFont="1" applyAlignment="1" applyProtection="1">
      <alignment vertical="center"/>
      <protection hidden="1"/>
    </xf>
    <xf numFmtId="0" fontId="4" fillId="0" borderId="0" xfId="1" applyFont="1" applyAlignment="1" applyProtection="1">
      <alignment vertical="center"/>
    </xf>
    <xf numFmtId="0" fontId="74" fillId="0" borderId="0" xfId="1" applyFont="1" applyProtection="1">
      <protection hidden="1"/>
    </xf>
    <xf numFmtId="0" fontId="10" fillId="21" borderId="10" xfId="4" applyFont="1" applyFill="1" applyBorder="1" applyAlignment="1" applyProtection="1">
      <alignment horizontal="left" vertical="center" wrapText="1"/>
      <protection locked="0"/>
    </xf>
    <xf numFmtId="3" fontId="10" fillId="21" borderId="4" xfId="4" applyNumberFormat="1" applyFont="1" applyFill="1" applyBorder="1" applyAlignment="1" applyProtection="1">
      <alignment horizontal="left" vertical="center" wrapText="1"/>
      <protection locked="0"/>
    </xf>
    <xf numFmtId="0" fontId="75" fillId="4" borderId="8" xfId="0" applyFont="1" applyFill="1" applyBorder="1" applyAlignment="1" applyProtection="1">
      <alignment vertical="center"/>
      <protection locked="0"/>
    </xf>
    <xf numFmtId="0" fontId="76" fillId="5" borderId="8" xfId="3" applyFont="1" applyFill="1" applyBorder="1" applyAlignment="1" applyProtection="1">
      <alignment horizontal="center" vertical="center"/>
    </xf>
    <xf numFmtId="0" fontId="75" fillId="5" borderId="8" xfId="0" applyFont="1" applyFill="1" applyBorder="1" applyAlignment="1" applyProtection="1">
      <alignment vertical="center"/>
    </xf>
    <xf numFmtId="0" fontId="77" fillId="4" borderId="8" xfId="3" applyFont="1" applyFill="1" applyBorder="1" applyAlignment="1" applyProtection="1">
      <alignment vertical="center"/>
      <protection locked="0"/>
    </xf>
    <xf numFmtId="0" fontId="77" fillId="5" borderId="8" xfId="3" applyFont="1" applyFill="1" applyBorder="1" applyAlignment="1" applyProtection="1">
      <alignment vertical="center"/>
    </xf>
    <xf numFmtId="0" fontId="75" fillId="5" borderId="8" xfId="0" applyFont="1" applyFill="1" applyBorder="1" applyAlignment="1" applyProtection="1">
      <alignment vertical="center" wrapText="1"/>
    </xf>
    <xf numFmtId="0" fontId="77" fillId="27" borderId="8" xfId="3" applyFont="1" applyFill="1" applyBorder="1" applyAlignment="1" applyProtection="1">
      <alignment vertical="center"/>
    </xf>
    <xf numFmtId="0" fontId="76" fillId="27" borderId="8" xfId="3" applyFont="1" applyFill="1" applyBorder="1" applyAlignment="1" applyProtection="1">
      <alignment horizontal="center" vertical="center"/>
    </xf>
    <xf numFmtId="0" fontId="77" fillId="27" borderId="19" xfId="3" applyFont="1" applyFill="1" applyBorder="1" applyAlignment="1" applyProtection="1">
      <alignment vertical="center"/>
    </xf>
    <xf numFmtId="0" fontId="76" fillId="27" borderId="19" xfId="3" applyFont="1" applyFill="1" applyBorder="1" applyAlignment="1" applyProtection="1">
      <alignment horizontal="center" vertical="center"/>
    </xf>
    <xf numFmtId="0" fontId="31" fillId="21" borderId="3" xfId="36" applyFont="1" applyFill="1" applyBorder="1" applyAlignment="1" applyProtection="1">
      <alignment horizontal="left" vertical="center"/>
      <protection locked="0"/>
    </xf>
    <xf numFmtId="14" fontId="3" fillId="21" borderId="13" xfId="4" applyNumberFormat="1" applyFont="1" applyFill="1" applyBorder="1" applyAlignment="1" applyProtection="1">
      <alignment horizontal="left" vertical="center" wrapText="1"/>
      <protection locked="0"/>
    </xf>
    <xf numFmtId="0" fontId="3" fillId="21" borderId="3" xfId="4" applyFont="1" applyFill="1" applyBorder="1" applyAlignment="1" applyProtection="1">
      <alignment horizontal="left" vertical="center" wrapText="1"/>
      <protection locked="0"/>
    </xf>
    <xf numFmtId="0" fontId="31" fillId="0" borderId="3" xfId="36" applyFont="1" applyFill="1" applyBorder="1" applyAlignment="1" applyProtection="1">
      <alignment horizontal="left" vertical="center" wrapText="1"/>
      <protection hidden="1"/>
    </xf>
    <xf numFmtId="0" fontId="3" fillId="21" borderId="14" xfId="4" applyFont="1" applyFill="1" applyBorder="1" applyAlignment="1" applyProtection="1">
      <alignment horizontal="left" vertical="center" wrapText="1"/>
      <protection locked="0"/>
    </xf>
    <xf numFmtId="0" fontId="47" fillId="0" borderId="3" xfId="36" applyFont="1" applyFill="1" applyBorder="1" applyAlignment="1" applyProtection="1">
      <alignment horizontal="left" vertical="center"/>
      <protection hidden="1"/>
    </xf>
    <xf numFmtId="0" fontId="23" fillId="0" borderId="0" xfId="36"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27" fillId="0" borderId="0" xfId="36"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3" fillId="23" borderId="17" xfId="0" applyFont="1" applyFill="1" applyBorder="1" applyAlignment="1" applyProtection="1">
      <alignment horizontal="left" vertical="top" wrapText="1"/>
      <protection locked="0"/>
    </xf>
    <xf numFmtId="0" fontId="0" fillId="23" borderId="17" xfId="0" applyFill="1" applyBorder="1" applyAlignment="1" applyProtection="1">
      <alignment vertical="top" wrapText="1"/>
      <protection locked="0"/>
    </xf>
    <xf numFmtId="0" fontId="9" fillId="0" borderId="0" xfId="0" applyFont="1" applyFill="1" applyBorder="1" applyAlignment="1" applyProtection="1">
      <alignment horizontal="left" vertical="center"/>
      <protection hidden="1"/>
    </xf>
    <xf numFmtId="0" fontId="28" fillId="0" borderId="0" xfId="0" applyFont="1" applyBorder="1" applyAlignment="1" applyProtection="1">
      <alignment horizontal="left" vertical="center" wrapText="1"/>
    </xf>
    <xf numFmtId="0" fontId="2" fillId="0" borderId="0" xfId="0" applyFont="1" applyAlignment="1" applyProtection="1">
      <alignment vertical="center" wrapText="1"/>
    </xf>
    <xf numFmtId="0" fontId="3" fillId="23" borderId="0" xfId="0" applyFont="1" applyFill="1" applyBorder="1" applyAlignment="1" applyProtection="1">
      <alignment horizontal="left" vertical="top" wrapText="1"/>
      <protection locked="0"/>
    </xf>
    <xf numFmtId="0" fontId="0" fillId="23" borderId="0" xfId="0" applyFill="1" applyBorder="1" applyAlignment="1" applyProtection="1">
      <alignment vertical="top" wrapText="1"/>
      <protection locked="0"/>
    </xf>
    <xf numFmtId="4" fontId="63" fillId="28" borderId="0" xfId="0" applyNumberFormat="1" applyFont="1" applyFill="1" applyAlignment="1">
      <alignment horizontal="center" vertical="center"/>
    </xf>
    <xf numFmtId="0" fontId="63" fillId="28" borderId="0" xfId="0" applyFont="1" applyFill="1" applyAlignment="1">
      <alignment horizontal="center" vertical="center"/>
    </xf>
    <xf numFmtId="4" fontId="63" fillId="29" borderId="0" xfId="0" applyNumberFormat="1" applyFont="1" applyFill="1" applyAlignment="1">
      <alignment horizontal="center" vertical="center"/>
    </xf>
    <xf numFmtId="0" fontId="63" fillId="29" borderId="0" xfId="0" applyFont="1" applyFill="1" applyAlignment="1">
      <alignment horizontal="center" vertical="center"/>
    </xf>
    <xf numFmtId="4" fontId="63" fillId="25" borderId="0" xfId="0" applyNumberFormat="1" applyFont="1" applyFill="1" applyAlignment="1">
      <alignment horizontal="center" vertical="center"/>
    </xf>
    <xf numFmtId="0" fontId="63" fillId="25" borderId="0" xfId="0" applyFont="1" applyFill="1" applyAlignment="1">
      <alignment horizontal="center" vertical="center"/>
    </xf>
    <xf numFmtId="0" fontId="27" fillId="5" borderId="6" xfId="3" applyFont="1" applyFill="1" applyBorder="1" applyAlignment="1" applyProtection="1">
      <alignment horizontal="left" vertical="center"/>
    </xf>
    <xf numFmtId="0" fontId="10" fillId="5" borderId="6" xfId="0" applyFont="1" applyFill="1" applyBorder="1" applyAlignment="1" applyProtection="1">
      <alignment horizontal="left" vertical="center"/>
    </xf>
    <xf numFmtId="0" fontId="27" fillId="27" borderId="6" xfId="3" applyFont="1" applyFill="1" applyBorder="1" applyAlignment="1" applyProtection="1">
      <alignment horizontal="left" vertical="center" wrapText="1"/>
    </xf>
    <xf numFmtId="0" fontId="4" fillId="27" borderId="6" xfId="0" applyFont="1" applyFill="1" applyBorder="1" applyAlignment="1" applyProtection="1">
      <alignment horizontal="left" vertical="center"/>
    </xf>
    <xf numFmtId="0" fontId="4" fillId="5" borderId="6" xfId="0" applyFont="1" applyFill="1" applyBorder="1" applyAlignment="1" applyProtection="1">
      <alignment horizontal="left" vertical="center"/>
    </xf>
    <xf numFmtId="0" fontId="10" fillId="27" borderId="6" xfId="0" applyFont="1" applyFill="1" applyBorder="1" applyAlignment="1" applyProtection="1">
      <alignment horizontal="left" vertical="center"/>
    </xf>
    <xf numFmtId="0" fontId="72" fillId="0" borderId="0" xfId="0" applyFont="1" applyAlignment="1" applyProtection="1">
      <alignment vertical="center"/>
      <protection hidden="1"/>
    </xf>
    <xf numFmtId="0" fontId="0" fillId="0" borderId="0" xfId="0" applyAlignment="1">
      <alignment vertical="center"/>
    </xf>
    <xf numFmtId="0" fontId="3" fillId="23" borderId="17" xfId="0" applyFont="1" applyFill="1" applyBorder="1" applyAlignment="1" applyProtection="1">
      <alignment horizontal="left" vertical="top" wrapText="1"/>
    </xf>
    <xf numFmtId="0" fontId="0" fillId="23" borderId="17" xfId="0" applyFill="1" applyBorder="1" applyAlignment="1" applyProtection="1">
      <alignment vertical="top" wrapText="1"/>
    </xf>
    <xf numFmtId="0" fontId="23" fillId="0" borderId="0" xfId="3"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3" fillId="23" borderId="0" xfId="0" applyFont="1" applyFill="1" applyBorder="1" applyAlignment="1" applyProtection="1">
      <alignment horizontal="left" vertical="top" wrapText="1"/>
    </xf>
    <xf numFmtId="0" fontId="0" fillId="23" borderId="0" xfId="0" applyFill="1" applyBorder="1" applyAlignment="1" applyProtection="1">
      <alignment vertical="top" wrapText="1"/>
    </xf>
    <xf numFmtId="0" fontId="3" fillId="21" borderId="3" xfId="4" applyFont="1" applyFill="1" applyBorder="1" applyAlignment="1" applyProtection="1">
      <alignment horizontal="left" vertical="center" wrapText="1"/>
    </xf>
    <xf numFmtId="0" fontId="3" fillId="21" borderId="14" xfId="4" applyFont="1" applyFill="1" applyBorder="1" applyAlignment="1" applyProtection="1">
      <alignment horizontal="left" vertical="center" wrapText="1"/>
    </xf>
    <xf numFmtId="0" fontId="31" fillId="0" borderId="3" xfId="3" applyFont="1" applyFill="1" applyBorder="1" applyAlignment="1" applyProtection="1">
      <alignment horizontal="left" vertical="center"/>
    </xf>
    <xf numFmtId="0" fontId="31" fillId="21" borderId="3" xfId="3" applyFont="1" applyFill="1" applyBorder="1" applyAlignment="1" applyProtection="1">
      <alignment horizontal="left" vertical="center"/>
    </xf>
    <xf numFmtId="14" fontId="3" fillId="21" borderId="13" xfId="4" applyNumberFormat="1" applyFont="1" applyFill="1" applyBorder="1" applyAlignment="1" applyProtection="1">
      <alignment horizontal="left" vertical="center" wrapText="1"/>
    </xf>
    <xf numFmtId="0" fontId="31" fillId="0" borderId="3" xfId="3" applyFont="1" applyFill="1" applyBorder="1" applyAlignment="1" applyProtection="1">
      <alignment horizontal="left" vertical="center" wrapText="1"/>
    </xf>
  </cellXfs>
  <cellStyles count="38">
    <cellStyle name="20 % - Akzent5" xfId="35" builtinId="46"/>
    <cellStyle name="20% - Akzent1 2" xfId="6" xr:uid="{00000000-0005-0000-0000-000000000000}"/>
    <cellStyle name="20% - Akzent2 2" xfId="7" xr:uid="{00000000-0005-0000-0000-000001000000}"/>
    <cellStyle name="20% - Akzent3 2" xfId="8" xr:uid="{00000000-0005-0000-0000-000002000000}"/>
    <cellStyle name="20% - Akzent4 2" xfId="9" xr:uid="{00000000-0005-0000-0000-000003000000}"/>
    <cellStyle name="20% - Akzent5 2" xfId="10" xr:uid="{00000000-0005-0000-0000-000005000000}"/>
    <cellStyle name="20% - Akzent6 2" xfId="11" xr:uid="{00000000-0005-0000-0000-000006000000}"/>
    <cellStyle name="40% - Akzent1 2" xfId="12" xr:uid="{00000000-0005-0000-0000-000007000000}"/>
    <cellStyle name="40% - Akzent2 2" xfId="13" xr:uid="{00000000-0005-0000-0000-000008000000}"/>
    <cellStyle name="40% - Akzent3 2" xfId="14" xr:uid="{00000000-0005-0000-0000-000009000000}"/>
    <cellStyle name="40% - Akzent4 2" xfId="15" xr:uid="{00000000-0005-0000-0000-00000A000000}"/>
    <cellStyle name="40% - Akzent5 2" xfId="16" xr:uid="{00000000-0005-0000-0000-00000B000000}"/>
    <cellStyle name="40% - Akzent6 2" xfId="17" xr:uid="{00000000-0005-0000-0000-00000C000000}"/>
    <cellStyle name="Comma [0]" xfId="18" xr:uid="{00000000-0005-0000-0000-00000D000000}"/>
    <cellStyle name="Comma [0] 2" xfId="19" xr:uid="{00000000-0005-0000-0000-00000E000000}"/>
    <cellStyle name="Currency [0]" xfId="20" xr:uid="{00000000-0005-0000-0000-00000F000000}"/>
    <cellStyle name="Currency [0] 2" xfId="21" xr:uid="{00000000-0005-0000-0000-000010000000}"/>
    <cellStyle name="Dezimal 2" xfId="22" xr:uid="{00000000-0005-0000-0000-000011000000}"/>
    <cellStyle name="Hyperlink 2" xfId="23" xr:uid="{00000000-0005-0000-0000-000012000000}"/>
    <cellStyle name="Hyperlink 2 2" xfId="24" xr:uid="{00000000-0005-0000-0000-000013000000}"/>
    <cellStyle name="Hyperlink 3" xfId="25" xr:uid="{00000000-0005-0000-0000-000014000000}"/>
    <cellStyle name="Hyperlink 3 2" xfId="26" xr:uid="{00000000-0005-0000-0000-000015000000}"/>
    <cellStyle name="Hyperlink 3 2 2" xfId="27" xr:uid="{00000000-0005-0000-0000-000016000000}"/>
    <cellStyle name="Hyperlink 4" xfId="28" xr:uid="{00000000-0005-0000-0000-000017000000}"/>
    <cellStyle name="Hyperlink 5" xfId="29" xr:uid="{00000000-0005-0000-0000-000018000000}"/>
    <cellStyle name="Notiz 2" xfId="30" xr:uid="{00000000-0005-0000-0000-000019000000}"/>
    <cellStyle name="Prozent 2" xfId="31" xr:uid="{00000000-0005-0000-0000-00001A000000}"/>
    <cellStyle name="Standard" xfId="0" builtinId="0"/>
    <cellStyle name="Standard 2" xfId="1" xr:uid="{00000000-0005-0000-0000-00001C000000}"/>
    <cellStyle name="Standard 2 2" xfId="4" xr:uid="{00000000-0005-0000-0000-00001D000000}"/>
    <cellStyle name="Standard 2 2 2" xfId="5" xr:uid="{00000000-0005-0000-0000-00001E000000}"/>
    <cellStyle name="Standard 3" xfId="2" xr:uid="{00000000-0005-0000-0000-00001F000000}"/>
    <cellStyle name="Standard 4" xfId="3" xr:uid="{00000000-0005-0000-0000-000020000000}"/>
    <cellStyle name="Standard 4 2" xfId="32" xr:uid="{00000000-0005-0000-0000-000021000000}"/>
    <cellStyle name="Standard 4 3" xfId="36" xr:uid="{00000000-0005-0000-0000-000022000000}"/>
    <cellStyle name="Standard 5" xfId="33" xr:uid="{00000000-0005-0000-0000-000023000000}"/>
    <cellStyle name="Standard 5 2" xfId="34" xr:uid="{00000000-0005-0000-0000-000024000000}"/>
    <cellStyle name="Обычный 2" xfId="37" xr:uid="{00000000-0005-0000-0000-000025000000}"/>
  </cellStyles>
  <dxfs count="21">
    <dxf>
      <font>
        <color theme="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color theme="0"/>
      </font>
    </dxf>
    <dxf>
      <font>
        <color rgb="FFFF0000"/>
      </font>
      <fill>
        <patternFill>
          <bgColor rgb="FFFFFFCC"/>
        </patternFill>
      </fill>
    </dxf>
  </dxfs>
  <tableStyles count="0" defaultTableStyle="TableStyleMedium2" defaultPivotStyle="PivotStyleLight16"/>
  <colors>
    <mruColors>
      <color rgb="FF00FF00"/>
      <color rgb="FF0000FF"/>
      <color rgb="FFFF6600"/>
      <color rgb="FFDBEEF3"/>
      <color rgb="FFFFFFCC"/>
      <color rgb="FF8DB4E3"/>
      <color rgb="FF000099"/>
      <color rgb="FFD7E5F5"/>
      <color rgb="FFCADCF2"/>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558341691741958"/>
          <c:y val="2.0530370601479341E-2"/>
        </c:manualLayout>
      </c:layout>
      <c:overlay val="0"/>
      <c:txPr>
        <a:bodyPr/>
        <a:lstStyle/>
        <a:p>
          <a:pPr algn="l">
            <a:defRPr/>
          </a:pPr>
          <a:endParaRPr lang="de-DE"/>
        </a:p>
      </c:txPr>
    </c:title>
    <c:autoTitleDeleted val="0"/>
    <c:plotArea>
      <c:layout>
        <c:manualLayout>
          <c:layoutTarget val="inner"/>
          <c:xMode val="edge"/>
          <c:yMode val="edge"/>
          <c:x val="0.4283987921770574"/>
          <c:y val="0.13827245014211653"/>
          <c:w val="0.5532251347217505"/>
          <c:h val="0.80201555970383998"/>
        </c:manualLayout>
      </c:layout>
      <c:barChart>
        <c:barDir val="bar"/>
        <c:grouping val="clustered"/>
        <c:varyColors val="0"/>
        <c:ser>
          <c:idx val="0"/>
          <c:order val="0"/>
          <c:tx>
            <c:strRef>
              <c:f>Lasterfassungstool!$AY$49</c:f>
              <c:strCache>
                <c:ptCount val="1"/>
                <c:pt idx="0">
                  <c:v>99 I keine Zuordnung</c:v>
                </c:pt>
              </c:strCache>
            </c:strRef>
          </c:tx>
          <c:spPr>
            <a:solidFill>
              <a:srgbClr val="004DE6"/>
            </a:solidFill>
            <a:ln>
              <a:noFill/>
            </a:ln>
          </c:spPr>
          <c:invertIfNegative val="0"/>
          <c:cat>
            <c:strRef>
              <c:f>Lasterfassungstool!$AX$50:$AX$66</c:f>
              <c:strCache>
                <c:ptCount val="17"/>
                <c:pt idx="0">
                  <c:v>Nutzbare Speicherkapazität 
(nur bei Lastart &lt; 1 &gt;)</c:v>
                </c:pt>
                <c:pt idx="1">
                  <c:v>Maximale elektrische Leistung </c:v>
                </c:pt>
                <c:pt idx="2">
                  <c:v>Minimale elektrische Leistung</c:v>
                </c:pt>
                <c:pt idx="3">
                  <c:v>Typische elektrische Leistung</c:v>
                </c:pt>
                <c:pt idx="4">
                  <c:v>Jährlicher Strombezug </c:v>
                </c:pt>
                <c:pt idx="5">
                  <c:v>Vorbereitungszeit für eine Leistungsanpassung</c:v>
                </c:pt>
                <c:pt idx="6">
                  <c:v>Zeit von Beginn bis Abschluss einer 
maximalen VERRINGERUNG der Leistung</c:v>
                </c:pt>
                <c:pt idx="7">
                  <c:v>Zeit von Beginn bis Abschluss einer 
maximalen ERHÖHUNG der Leistung</c:v>
                </c:pt>
                <c:pt idx="8">
                  <c:v>Maximal mögliche Verschiebedauer</c:v>
                </c:pt>
                <c:pt idx="9">
                  <c:v>Wie groß ist die Speicherkapazität 
des Kältespeichers? (nur bei Lastart &lt; 2 &gt;)</c:v>
                </c:pt>
                <c:pt idx="10">
                  <c:v>Maximale Dauer der Aufrechterhaltung 
der Notstromerzeugung (nur bei Lastart &lt; 3 &gt;)</c:v>
                </c:pt>
                <c:pt idx="11">
                  <c:v>Prozessteuerung nach einem Produktionsplan?</c:v>
                </c:pt>
                <c:pt idx="12">
                  <c:v>Maximale Unterbrechungs-/ Zuschaltdauer</c:v>
                </c:pt>
                <c:pt idx="13">
                  <c:v>Wird die unterbrochene "erhöhte Arbeit" / 
"reduzierte Arbeit" anschließend reduziert / erhöht ? </c:v>
                </c:pt>
                <c:pt idx="14">
                  <c:v>Welche techn./wirtsch. Konsequenzen hätte eine 
Verschiebung um die maximal mögliche Verschiebedauer ?</c:v>
                </c:pt>
                <c:pt idx="15">
                  <c:v>Wie lang ist die typische Prozessdauer? 
(nur bei Lastart &lt; 7 &gt;)</c:v>
                </c:pt>
                <c:pt idx="16">
                  <c:v>Prozessautomatisierungsgrad </c:v>
                </c:pt>
              </c:strCache>
            </c:strRef>
          </c:cat>
          <c:val>
            <c:numRef>
              <c:f>Lasterfassungstool!$AY$50:$AY$66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1C3A-42E1-AD61-410A23623DF3}"/>
            </c:ext>
          </c:extLst>
        </c:ser>
        <c:dLbls>
          <c:showLegendKey val="0"/>
          <c:showVal val="0"/>
          <c:showCatName val="0"/>
          <c:showSerName val="0"/>
          <c:showPercent val="0"/>
          <c:showBubbleSize val="0"/>
        </c:dLbls>
        <c:gapWidth val="0"/>
        <c:axId val="93598080"/>
        <c:axId val="93599616"/>
      </c:barChart>
      <c:catAx>
        <c:axId val="93598080"/>
        <c:scaling>
          <c:orientation val="minMax"/>
        </c:scaling>
        <c:delete val="0"/>
        <c:axPos val="l"/>
        <c:majorGridlines>
          <c:spPr>
            <a:ln>
              <a:solidFill>
                <a:schemeClr val="bg1">
                  <a:lumMod val="85000"/>
                </a:schemeClr>
              </a:solidFill>
              <a:prstDash val="sysDash"/>
            </a:ln>
          </c:spPr>
        </c:majorGridlines>
        <c:numFmt formatCode="General" sourceLinked="0"/>
        <c:majorTickMark val="out"/>
        <c:minorTickMark val="none"/>
        <c:tickLblPos val="nextTo"/>
        <c:spPr>
          <a:ln w="34925"/>
        </c:spPr>
        <c:txPr>
          <a:bodyPr anchor="b" anchorCtr="0"/>
          <a:lstStyle/>
          <a:p>
            <a:pPr>
              <a:defRPr sz="1050" b="0"/>
            </a:pPr>
            <a:endParaRPr lang="de-DE"/>
          </a:p>
        </c:txPr>
        <c:crossAx val="93599616"/>
        <c:crosses val="autoZero"/>
        <c:auto val="1"/>
        <c:lblAlgn val="l"/>
        <c:lblOffset val="100"/>
        <c:noMultiLvlLbl val="0"/>
      </c:catAx>
      <c:valAx>
        <c:axId val="93599616"/>
        <c:scaling>
          <c:orientation val="minMax"/>
          <c:max val="5"/>
        </c:scaling>
        <c:delete val="0"/>
        <c:axPos val="b"/>
        <c:majorGridlines>
          <c:spPr>
            <a:ln>
              <a:solidFill>
                <a:schemeClr val="bg1">
                  <a:lumMod val="65000"/>
                </a:schemeClr>
              </a:solidFill>
              <a:prstDash val="sysDash"/>
            </a:ln>
          </c:spPr>
        </c:majorGridlines>
        <c:numFmt formatCode="General" sourceLinked="1"/>
        <c:majorTickMark val="out"/>
        <c:minorTickMark val="none"/>
        <c:tickLblPos val="nextTo"/>
        <c:spPr>
          <a:ln>
            <a:noFill/>
          </a:ln>
        </c:spPr>
        <c:txPr>
          <a:bodyPr/>
          <a:lstStyle/>
          <a:p>
            <a:pPr>
              <a:defRPr sz="1800" b="1"/>
            </a:pPr>
            <a:endParaRPr lang="de-DE"/>
          </a:p>
        </c:txPr>
        <c:crossAx val="93598080"/>
        <c:crosses val="autoZero"/>
        <c:crossBetween val="midCat"/>
        <c:majorUnit val="1"/>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134709</xdr:colOff>
      <xdr:row>2</xdr:row>
      <xdr:rowOff>134257</xdr:rowOff>
    </xdr:from>
    <xdr:to>
      <xdr:col>11</xdr:col>
      <xdr:colOff>1249134</xdr:colOff>
      <xdr:row>46</xdr:row>
      <xdr:rowOff>59870</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530679</xdr:colOff>
      <xdr:row>2</xdr:row>
      <xdr:rowOff>311607</xdr:rowOff>
    </xdr:from>
    <xdr:to>
      <xdr:col>5</xdr:col>
      <xdr:colOff>17688</xdr:colOff>
      <xdr:row>5</xdr:row>
      <xdr:rowOff>134712</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2054679" y="733428"/>
          <a:ext cx="1773009" cy="489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de-DE" sz="1000"/>
            <a:t>Bewertungsziffern Skala 1-5</a:t>
          </a:r>
          <a:r>
            <a:rPr lang="de-DE" sz="1000" baseline="0"/>
            <a:t> Optimale Erfüllung  = 5</a:t>
          </a:r>
          <a:endParaRPr lang="de-DE"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381000</xdr:colOff>
      <xdr:row>10</xdr:row>
      <xdr:rowOff>281782</xdr:rowOff>
    </xdr:from>
    <xdr:to>
      <xdr:col>51</xdr:col>
      <xdr:colOff>119063</xdr:colOff>
      <xdr:row>15</xdr:row>
      <xdr:rowOff>127000</xdr:rowOff>
    </xdr:to>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15113000" y="2488407"/>
          <a:ext cx="2151063" cy="670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de-DE" sz="1100"/>
            <a:t>Bewertungsziffern Skala 1-5</a:t>
          </a:r>
          <a:r>
            <a:rPr lang="de-DE" sz="1100" baseline="0"/>
            <a:t> </a:t>
          </a:r>
          <a:br>
            <a:rPr lang="de-DE" sz="1100" baseline="0"/>
          </a:br>
          <a:r>
            <a:rPr lang="de-DE" sz="1100" baseline="0"/>
            <a:t>OPTIMUM = 5</a:t>
          </a:r>
          <a:endParaRPr lang="de-DE" sz="1100"/>
        </a:p>
      </xdr:txBody>
    </xdr:sp>
    <xdr:clientData/>
  </xdr:twoCellAnchor>
  <xdr:twoCellAnchor editAs="oneCell">
    <xdr:from>
      <xdr:col>37</xdr:col>
      <xdr:colOff>111125</xdr:colOff>
      <xdr:row>11</xdr:row>
      <xdr:rowOff>31750</xdr:rowOff>
    </xdr:from>
    <xdr:to>
      <xdr:col>51</xdr:col>
      <xdr:colOff>505591</xdr:colOff>
      <xdr:row>72</xdr:row>
      <xdr:rowOff>103178</xdr:rowOff>
    </xdr:to>
    <xdr:pic>
      <xdr:nvPicPr>
        <xdr:cNvPr id="7" name="Grafik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stretch>
          <a:fillRect/>
        </a:stretch>
      </xdr:blipFill>
      <xdr:spPr>
        <a:xfrm>
          <a:off x="8810625" y="2428875"/>
          <a:ext cx="8839966" cy="108823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kspace.ger.siemens.com/de/00033/08/09/dl/WindNODE%20Hauptprojekt/20_Projektmanagement/Projektkalkulation/50_5.Nachforderung%20PTJ_Siemens_Kalkulationsdatei_AZK%20Entwurf_48_V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mwi.de/vorherige%20Ordner%20bis%202003/Energiebilanzen/EB0506_06_03_2007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Einzelkalkulation Material"/>
      <sheetName val="Einzelkalkulation Fremdleistung"/>
      <sheetName val="Einzelkalkulation innerb. Leist"/>
      <sheetName val="Einzelkalkulation Reisekosten"/>
      <sheetName val="Berechnungen"/>
      <sheetName val="Abschreibungen"/>
      <sheetName val="Einzelkalkulation Personal"/>
      <sheetName val="Erläuterung Ingenieurstunden"/>
      <sheetName val="Einzelkalkulation sonst. Vorhab"/>
      <sheetName val="Gesamtkalkulation"/>
      <sheetName val="Meilensteine"/>
      <sheetName val="Projektübersicht"/>
      <sheetName val="PQ2012"/>
      <sheetName val="PQ2013"/>
      <sheetName val="PQ2014"/>
      <sheetName val="PQ2015"/>
      <sheetName val="PQ2016"/>
      <sheetName val="Personalgruppe"/>
      <sheetName val="PtJ"/>
    </sheetNames>
    <sheetDataSet>
      <sheetData sheetId="0"/>
      <sheetData sheetId="1">
        <row r="3">
          <cell r="A3">
            <v>2016</v>
          </cell>
        </row>
      </sheetData>
      <sheetData sheetId="2"/>
      <sheetData sheetId="3"/>
      <sheetData sheetId="4">
        <row r="1">
          <cell r="D1" t="str">
            <v>Teilvorhabenbeschreibung (TVB) von Siemens im Verbund-projekt: WindNODE – Das Schaufenster für intelligente Energie aus dem Nordosten Deutschlands
AP 7.2: Intelligentes industrielles Lastmanagement in Berlin</v>
          </cell>
        </row>
      </sheetData>
      <sheetData sheetId="5"/>
      <sheetData sheetId="6"/>
      <sheetData sheetId="7">
        <row r="19">
          <cell r="D19">
            <v>0</v>
          </cell>
        </row>
      </sheetData>
      <sheetData sheetId="8"/>
      <sheetData sheetId="9"/>
      <sheetData sheetId="10"/>
      <sheetData sheetId="11"/>
      <sheetData sheetId="12"/>
      <sheetData sheetId="13"/>
      <sheetData sheetId="14"/>
      <sheetData sheetId="15"/>
      <sheetData sheetId="16"/>
      <sheetData sheetId="17"/>
      <sheetData sheetId="18">
        <row r="3">
          <cell r="A3" t="str">
            <v>Akademiker</v>
          </cell>
        </row>
        <row r="4">
          <cell r="A4" t="str">
            <v>Ingenieure</v>
          </cell>
        </row>
        <row r="5">
          <cell r="A5" t="str">
            <v>Sonstige</v>
          </cell>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1"/>
      <sheetName val="PEV2006engl."/>
      <sheetName val="PEV2006"/>
      <sheetName val="Diagramm4"/>
      <sheetName val="EB0304"/>
      <sheetName val="CO2"/>
      <sheetName val="CO2Grafik"/>
      <sheetName val="Grafik 2001_2002"/>
      <sheetName val="CO2neu+"/>
      <sheetName val="CO2neu+Grafik"/>
      <sheetName val="CO2neu+engl."/>
      <sheetName val="Diagramm2"/>
      <sheetName val="Tabelle3"/>
      <sheetName val="Co2neu"/>
      <sheetName val="Diagramm3"/>
      <sheetName val="Tabelle1"/>
      <sheetName val="Gas-Verbrauch"/>
      <sheetName val="Gasaufkommen"/>
      <sheetName val="Stromerzeugung"/>
      <sheetName val="EB97_Zahlen_für_Grafiken"/>
      <sheetName val="PEV-Anteile-Grafik"/>
      <sheetName val="PEV-Entwicklung"/>
      <sheetName val="PEV je Kopf"/>
      <sheetName val="Preise"/>
      <sheetName val="PEV pro BIP"/>
      <sheetName val="CO2-Emissionen"/>
      <sheetName val="PEV bereinigt"/>
      <sheetName val="Regwind"/>
      <sheetName val="PEV8097"/>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sheetData sheetId="9" refreshError="1"/>
      <sheetData sheetId="10"/>
      <sheetData sheetId="11" refreshError="1"/>
      <sheetData sheetId="12"/>
      <sheetData sheetId="13"/>
      <sheetData sheetId="14" refreshError="1"/>
      <sheetData sheetId="15"/>
      <sheetData sheetId="16" refreshError="1"/>
      <sheetData sheetId="17" refreshError="1"/>
      <sheetData sheetId="18" refreshError="1"/>
      <sheetData sheetId="19">
        <row r="11">
          <cell r="A11" t="str">
            <v>Entwicklung des PEV in Deutschland (in PJ) (EB97PEV1.DOC)</v>
          </cell>
        </row>
        <row r="12">
          <cell r="A12" t="str">
            <v>Wegen Berechnung nach Wirkungsgradmethode vgl. EBWMD.XLS</v>
          </cell>
        </row>
        <row r="13">
          <cell r="C13" t="str">
            <v>Görgen</v>
          </cell>
          <cell r="D13" t="str">
            <v>Diff</v>
          </cell>
        </row>
        <row r="14">
          <cell r="A14">
            <v>1989</v>
          </cell>
          <cell r="B14">
            <v>15.082000000000001</v>
          </cell>
          <cell r="H14">
            <v>15082</v>
          </cell>
        </row>
        <row r="15">
          <cell r="A15">
            <v>1990</v>
          </cell>
          <cell r="B15">
            <v>14.9119104</v>
          </cell>
          <cell r="C15">
            <v>14880</v>
          </cell>
          <cell r="D15">
            <v>14865.0880896</v>
          </cell>
          <cell r="H15">
            <v>14911.910400000001</v>
          </cell>
        </row>
        <row r="16">
          <cell r="A16">
            <v>1991</v>
          </cell>
          <cell r="B16">
            <v>14.610038000000001</v>
          </cell>
          <cell r="C16">
            <v>14572</v>
          </cell>
          <cell r="D16">
            <v>14557.389961999999</v>
          </cell>
          <cell r="H16">
            <v>14610.038</v>
          </cell>
        </row>
        <row r="17">
          <cell r="A17">
            <v>1992</v>
          </cell>
          <cell r="B17">
            <v>14.314027199999998</v>
          </cell>
          <cell r="C17">
            <v>14282</v>
          </cell>
          <cell r="D17">
            <v>14267.6859728</v>
          </cell>
          <cell r="H17">
            <v>14314.027199999999</v>
          </cell>
        </row>
        <row r="18">
          <cell r="A18">
            <v>1993</v>
          </cell>
          <cell r="B18">
            <v>14.305234800000001</v>
          </cell>
          <cell r="C18">
            <v>14273</v>
          </cell>
          <cell r="D18">
            <v>14258.6947652</v>
          </cell>
          <cell r="H18">
            <v>14305.2348</v>
          </cell>
        </row>
        <row r="19">
          <cell r="A19">
            <v>1994</v>
          </cell>
          <cell r="B19">
            <v>14.1528332</v>
          </cell>
          <cell r="C19">
            <v>14141</v>
          </cell>
          <cell r="D19">
            <v>14126.8471668</v>
          </cell>
          <cell r="H19">
            <v>14152.833199999999</v>
          </cell>
        </row>
        <row r="20">
          <cell r="A20" t="str">
            <v>1995*)</v>
          </cell>
          <cell r="B20">
            <v>14.2964424</v>
          </cell>
          <cell r="C20">
            <v>14228</v>
          </cell>
          <cell r="D20">
            <v>14213.7035576</v>
          </cell>
          <cell r="H20">
            <v>14296.4424</v>
          </cell>
        </row>
        <row r="21">
          <cell r="A21" t="str">
            <v>1996*)</v>
          </cell>
          <cell r="B21">
            <v>14.7683012</v>
          </cell>
          <cell r="C21">
            <v>14638</v>
          </cell>
          <cell r="D21">
            <v>14623.2316988</v>
          </cell>
          <cell r="H21">
            <v>14768.3012</v>
          </cell>
        </row>
        <row r="22">
          <cell r="A22" t="str">
            <v>1997*)</v>
          </cell>
          <cell r="B22">
            <v>14.489875199999998</v>
          </cell>
          <cell r="H22">
            <v>14489.875199999999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A1:DJ260"/>
  <sheetViews>
    <sheetView showGridLines="0" tabSelected="1" zoomScale="75" zoomScaleNormal="75" workbookViewId="0">
      <pane xSplit="2" ySplit="10" topLeftCell="C11" activePane="bottomRight" state="frozenSplit"/>
      <selection pane="topRight" activeCell="C1" sqref="C1"/>
      <selection pane="bottomLeft" activeCell="A11" sqref="A11"/>
      <selection pane="bottomRight" activeCell="AQ38" sqref="AQ37:AQ38"/>
    </sheetView>
  </sheetViews>
  <sheetFormatPr baseColWidth="10" defaultColWidth="9.140625" defaultRowHeight="12.75" outlineLevelRow="1" outlineLevelCol="2"/>
  <cols>
    <col min="1" max="1" width="78.7109375" style="1" customWidth="1"/>
    <col min="2" max="2" width="7.85546875" style="63" customWidth="1"/>
    <col min="3" max="3" width="25.7109375" style="64" customWidth="1"/>
    <col min="4" max="4" width="18.140625" style="1" customWidth="1"/>
    <col min="5" max="5" width="10.7109375" style="1" customWidth="1"/>
    <col min="6" max="6" width="10.7109375" style="1" hidden="1" customWidth="1" outlineLevel="1"/>
    <col min="7" max="7" width="60.140625" style="1" hidden="1" customWidth="1" outlineLevel="1"/>
    <col min="8" max="8" width="15.5703125" style="62" hidden="1" customWidth="1" outlineLevel="1"/>
    <col min="9" max="9" width="10.7109375" style="1" hidden="1" customWidth="1" outlineLevel="1"/>
    <col min="10" max="10" width="13" style="1" hidden="1" customWidth="1" outlineLevel="1"/>
    <col min="11" max="11" width="12.7109375" style="1" hidden="1" customWidth="1" outlineLevel="1"/>
    <col min="12" max="12" width="13.5703125" style="1" hidden="1" customWidth="1" outlineLevel="1"/>
    <col min="13" max="14" width="16" style="1" hidden="1" customWidth="1" outlineLevel="1"/>
    <col min="15" max="17" width="10.7109375" style="1" hidden="1" customWidth="1" outlineLevel="1"/>
    <col min="18" max="18" width="77" style="510" hidden="1" customWidth="1" outlineLevel="1"/>
    <col min="19" max="19" width="10.7109375" style="510" hidden="1" customWidth="1" outlineLevel="2"/>
    <col min="20" max="24" width="10.7109375" style="511" hidden="1" customWidth="1" outlineLevel="2"/>
    <col min="25" max="27" width="10.7109375" style="512" hidden="1" customWidth="1" outlineLevel="2"/>
    <col min="28" max="28" width="33.42578125" style="512" hidden="1" customWidth="1" outlineLevel="2"/>
    <col min="29" max="35" width="10.7109375" style="512" hidden="1" customWidth="1" outlineLevel="2"/>
    <col min="36" max="36" width="23.28515625" style="512" hidden="1" customWidth="1" outlineLevel="2"/>
    <col min="37" max="37" width="32.42578125" style="512" hidden="1" customWidth="1" outlineLevel="1"/>
    <col min="38" max="38" width="10.7109375" style="511" hidden="1" customWidth="1" collapsed="1"/>
    <col min="39" max="40" width="9.140625" style="532" customWidth="1"/>
    <col min="41" max="41" width="32.42578125" style="531" customWidth="1"/>
    <col min="42" max="43" width="9.140625" style="532" customWidth="1"/>
    <col min="44" max="49" width="9.140625" style="532"/>
    <col min="50" max="50" width="55.42578125" style="532" customWidth="1"/>
    <col min="51" max="52" width="9.140625" style="532"/>
    <col min="53" max="55" width="9.140625" style="1"/>
    <col min="56" max="56" width="10.7109375" style="62" customWidth="1"/>
    <col min="57" max="65" width="10.7109375" style="1" customWidth="1"/>
    <col min="66" max="67" width="10.7109375" style="73" customWidth="1"/>
    <col min="68" max="72" width="10.7109375" style="1" customWidth="1"/>
    <col min="73" max="85" width="10.7109375" style="304" customWidth="1"/>
    <col min="86" max="86" width="10.7109375" style="1" customWidth="1"/>
    <col min="87" max="87" width="9.140625" style="1"/>
    <col min="88" max="88" width="9.140625" style="1" customWidth="1"/>
    <col min="89" max="89" width="32.5703125" style="64" customWidth="1"/>
    <col min="90" max="91" width="9.140625" style="1" customWidth="1"/>
    <col min="92" max="96" width="9.140625" style="1"/>
    <col min="105" max="16384" width="9.140625" style="1"/>
  </cols>
  <sheetData>
    <row r="1" spans="1:114" ht="12.75" customHeight="1" thickBot="1">
      <c r="A1" s="218" t="s">
        <v>94</v>
      </c>
      <c r="B1" s="219" t="s">
        <v>95</v>
      </c>
      <c r="C1" s="567"/>
      <c r="D1" s="567"/>
      <c r="E1" s="330" t="s">
        <v>246</v>
      </c>
      <c r="F1" s="341"/>
      <c r="G1" s="22" t="s">
        <v>167</v>
      </c>
      <c r="H1" s="23"/>
      <c r="I1" s="23"/>
      <c r="J1" s="23"/>
      <c r="K1" s="23"/>
      <c r="L1" s="23"/>
      <c r="M1" s="23"/>
      <c r="N1" s="23"/>
      <c r="O1" s="23"/>
      <c r="P1" s="23"/>
      <c r="Q1" s="342">
        <f>C3</f>
        <v>0</v>
      </c>
      <c r="R1" s="115"/>
      <c r="S1" s="115"/>
      <c r="T1" s="343"/>
      <c r="U1" s="343"/>
      <c r="V1" s="343"/>
      <c r="W1" s="343"/>
      <c r="X1" s="343"/>
      <c r="Y1" s="344"/>
      <c r="Z1" s="344"/>
      <c r="AA1" s="344"/>
      <c r="AB1" s="345"/>
      <c r="AC1" s="345"/>
      <c r="AD1" s="345"/>
      <c r="AE1" s="345"/>
      <c r="AF1" s="345"/>
      <c r="AG1" s="345"/>
      <c r="AH1" s="345"/>
      <c r="AI1" s="345"/>
      <c r="AJ1" s="345"/>
      <c r="AK1" s="346">
        <f>C3</f>
        <v>0</v>
      </c>
      <c r="AL1" s="347"/>
      <c r="AM1" s="75"/>
      <c r="AN1" s="75"/>
      <c r="AO1" s="518"/>
      <c r="AP1" s="75"/>
      <c r="AQ1" s="75"/>
      <c r="AR1" s="75"/>
      <c r="AS1" s="75"/>
      <c r="AT1" s="75"/>
      <c r="AU1" s="75"/>
      <c r="AV1" s="75"/>
      <c r="AW1" s="75"/>
      <c r="AX1" s="75"/>
      <c r="AY1" s="75"/>
      <c r="AZ1" s="75"/>
      <c r="BA1" s="7"/>
      <c r="BB1" s="7"/>
      <c r="BC1" s="7"/>
      <c r="BD1" s="23"/>
      <c r="BE1" s="23"/>
      <c r="BF1" s="23"/>
      <c r="BG1" s="23"/>
      <c r="BH1" s="23"/>
      <c r="BI1" s="23"/>
      <c r="BJ1" s="23"/>
      <c r="BK1" s="23"/>
      <c r="BL1" s="23"/>
      <c r="BM1" s="169"/>
      <c r="BN1" s="54"/>
      <c r="BO1" s="54"/>
      <c r="BP1" s="95"/>
      <c r="BQ1" s="95"/>
      <c r="BR1" s="95"/>
      <c r="BS1" s="95"/>
      <c r="BT1" s="95"/>
      <c r="BU1" s="314"/>
      <c r="BV1" s="314"/>
      <c r="BW1" s="314"/>
      <c r="BX1" s="315"/>
      <c r="BY1" s="315"/>
      <c r="BZ1" s="315"/>
      <c r="CA1" s="315"/>
      <c r="CB1" s="315"/>
      <c r="CC1" s="315"/>
      <c r="CD1" s="315"/>
      <c r="CE1" s="315"/>
      <c r="CF1" s="315"/>
      <c r="CG1" s="316"/>
      <c r="CH1" s="5"/>
      <c r="CI1" s="75" t="s">
        <v>154</v>
      </c>
      <c r="CJ1" s="7"/>
      <c r="CK1" s="186"/>
      <c r="CL1" s="7"/>
      <c r="CM1" s="7"/>
      <c r="CN1" s="7"/>
      <c r="CO1" s="7"/>
      <c r="CP1" s="7"/>
      <c r="CQ1" s="7"/>
      <c r="CR1" s="7"/>
      <c r="CS1" s="7"/>
      <c r="CT1" s="7"/>
      <c r="CU1" s="7"/>
      <c r="CV1" s="7"/>
      <c r="CW1" s="7"/>
      <c r="CX1" s="7"/>
      <c r="CY1" s="7"/>
      <c r="CZ1" s="7"/>
      <c r="DA1" s="7"/>
      <c r="DB1" s="7"/>
      <c r="DC1" s="7"/>
      <c r="DD1" s="7"/>
      <c r="DE1" s="7"/>
      <c r="DF1" s="7"/>
      <c r="DG1" s="7"/>
      <c r="DH1" s="7"/>
      <c r="DI1" s="7"/>
      <c r="DJ1" s="7"/>
    </row>
    <row r="2" spans="1:114" ht="12.75" customHeight="1" thickTop="1" thickBot="1">
      <c r="A2" s="218" t="s">
        <v>96</v>
      </c>
      <c r="B2" s="340" t="s">
        <v>97</v>
      </c>
      <c r="C2" s="566"/>
      <c r="D2" s="566"/>
      <c r="E2" s="81"/>
      <c r="F2" s="25"/>
      <c r="G2" s="349"/>
      <c r="H2" s="350" t="s">
        <v>168</v>
      </c>
      <c r="I2" s="349"/>
      <c r="J2" s="349"/>
      <c r="K2" s="349"/>
      <c r="L2" s="349"/>
      <c r="M2" s="349"/>
      <c r="N2" s="349"/>
      <c r="O2" s="349"/>
      <c r="P2" s="349"/>
      <c r="Q2" s="351" t="str">
        <f>C9</f>
        <v/>
      </c>
      <c r="R2" s="115"/>
      <c r="S2" s="115"/>
      <c r="T2" s="343"/>
      <c r="U2" s="343"/>
      <c r="V2" s="343"/>
      <c r="W2" s="343"/>
      <c r="X2" s="343"/>
      <c r="Y2" s="344"/>
      <c r="Z2" s="344"/>
      <c r="AA2" s="344"/>
      <c r="AB2" s="345"/>
      <c r="AC2" s="345"/>
      <c r="AD2" s="345"/>
      <c r="AE2" s="345"/>
      <c r="AF2" s="345"/>
      <c r="AG2" s="345"/>
      <c r="AH2" s="345"/>
      <c r="AI2" s="345"/>
      <c r="AJ2" s="345"/>
      <c r="AK2" s="352" t="str">
        <f>C9</f>
        <v/>
      </c>
      <c r="AL2" s="347"/>
      <c r="AM2" s="533"/>
      <c r="AN2" s="75"/>
      <c r="AO2" s="519"/>
      <c r="AP2" s="75"/>
      <c r="AQ2" s="75"/>
      <c r="AR2" s="75"/>
      <c r="AS2" s="75"/>
      <c r="AT2" s="75"/>
      <c r="AU2" s="75"/>
      <c r="AV2" s="75"/>
      <c r="AW2" s="75"/>
      <c r="AX2" s="75"/>
      <c r="AY2" s="75"/>
      <c r="AZ2" s="75"/>
      <c r="BA2" s="7"/>
      <c r="BB2" s="7"/>
      <c r="BC2" s="7"/>
      <c r="BD2" s="82"/>
      <c r="BE2" s="81"/>
      <c r="BF2" s="81"/>
      <c r="BG2" s="81"/>
      <c r="BH2" s="81"/>
      <c r="BI2" s="81"/>
      <c r="BJ2" s="81"/>
      <c r="BK2" s="81"/>
      <c r="BL2" s="81"/>
      <c r="BM2" s="115"/>
      <c r="BN2" s="54"/>
      <c r="BO2" s="54"/>
      <c r="BP2" s="95"/>
      <c r="BQ2" s="95"/>
      <c r="BR2" s="95"/>
      <c r="BS2" s="95"/>
      <c r="BT2" s="95"/>
      <c r="BU2" s="314"/>
      <c r="BV2" s="314"/>
      <c r="BW2" s="314"/>
      <c r="BX2" s="315"/>
      <c r="BY2" s="315"/>
      <c r="BZ2" s="315"/>
      <c r="CA2" s="315"/>
      <c r="CB2" s="315"/>
      <c r="CC2" s="315"/>
      <c r="CD2" s="315"/>
      <c r="CE2" s="315"/>
      <c r="CF2" s="315"/>
      <c r="CG2" s="317"/>
      <c r="CH2" s="5"/>
      <c r="CI2" s="303" t="s">
        <v>159</v>
      </c>
      <c r="CJ2" s="7"/>
      <c r="CK2" s="187"/>
      <c r="CL2" s="7"/>
      <c r="CM2" s="7"/>
      <c r="CN2" s="7"/>
      <c r="CO2" s="7"/>
      <c r="CP2" s="7"/>
      <c r="CQ2" s="7"/>
      <c r="CR2" s="7"/>
      <c r="CS2" s="7"/>
      <c r="CT2" s="7"/>
      <c r="CU2" s="7"/>
      <c r="CV2" s="7"/>
      <c r="CW2" s="7"/>
      <c r="CX2" s="7"/>
      <c r="CY2" s="7"/>
      <c r="CZ2" s="7"/>
      <c r="DA2" s="7"/>
      <c r="DB2" s="7"/>
      <c r="DC2" s="7"/>
      <c r="DD2" s="7"/>
      <c r="DE2" s="7"/>
      <c r="DF2" s="7"/>
      <c r="DG2" s="7"/>
      <c r="DH2" s="7"/>
      <c r="DI2" s="7"/>
      <c r="DJ2" s="7"/>
    </row>
    <row r="3" spans="1:114" ht="12.75" customHeight="1" thickTop="1">
      <c r="A3" s="19" t="s">
        <v>98</v>
      </c>
      <c r="B3" s="219" t="s">
        <v>95</v>
      </c>
      <c r="C3" s="568"/>
      <c r="D3" s="568"/>
      <c r="E3" s="80"/>
      <c r="F3" s="353"/>
      <c r="G3" s="354" t="s">
        <v>169</v>
      </c>
      <c r="H3" s="355">
        <f t="shared" ref="H3:H9" si="0">Q3</f>
        <v>0</v>
      </c>
      <c r="I3" s="65"/>
      <c r="J3" s="65"/>
      <c r="K3" s="65"/>
      <c r="L3" s="65"/>
      <c r="M3" s="65"/>
      <c r="N3" s="65"/>
      <c r="O3" s="65"/>
      <c r="P3" s="66"/>
      <c r="Q3" s="356">
        <f>C1</f>
        <v>0</v>
      </c>
      <c r="R3" s="357"/>
      <c r="S3" s="115"/>
      <c r="T3" s="343"/>
      <c r="U3" s="343"/>
      <c r="V3" s="343"/>
      <c r="W3" s="343"/>
      <c r="X3" s="343"/>
      <c r="Y3" s="344"/>
      <c r="Z3" s="344"/>
      <c r="AA3" s="344"/>
      <c r="AB3" s="345"/>
      <c r="AC3" s="345"/>
      <c r="AD3" s="345"/>
      <c r="AE3" s="345"/>
      <c r="AF3" s="345"/>
      <c r="AG3" s="345"/>
      <c r="AH3" s="345"/>
      <c r="AI3" s="345"/>
      <c r="AJ3" s="345"/>
      <c r="AK3" s="358">
        <f>Q3</f>
        <v>0</v>
      </c>
      <c r="AL3" s="347"/>
      <c r="AM3" s="75"/>
      <c r="AN3" s="75"/>
      <c r="AO3" s="520"/>
      <c r="AP3" s="75"/>
      <c r="AQ3" s="75"/>
      <c r="AR3" s="75"/>
      <c r="AS3" s="75"/>
      <c r="AT3" s="75"/>
      <c r="AU3" s="75"/>
      <c r="AV3" s="75"/>
      <c r="AW3" s="75"/>
      <c r="AX3" s="75"/>
      <c r="AY3" s="75"/>
      <c r="AZ3" s="75"/>
      <c r="BA3" s="7"/>
      <c r="BB3" s="7"/>
      <c r="BC3" s="7"/>
      <c r="BD3" s="83"/>
      <c r="BE3" s="65"/>
      <c r="BF3" s="65"/>
      <c r="BG3" s="65"/>
      <c r="BH3" s="65"/>
      <c r="BI3" s="65"/>
      <c r="BJ3" s="65"/>
      <c r="BK3" s="65"/>
      <c r="BL3" s="66"/>
      <c r="BM3" s="170"/>
      <c r="BN3" s="78"/>
      <c r="BO3" s="54"/>
      <c r="BP3" s="95"/>
      <c r="BQ3" s="95"/>
      <c r="BR3" s="95"/>
      <c r="BS3" s="95"/>
      <c r="BT3" s="95"/>
      <c r="BU3" s="314"/>
      <c r="BV3" s="314"/>
      <c r="BW3" s="314"/>
      <c r="BX3" s="315"/>
      <c r="BY3" s="315"/>
      <c r="BZ3" s="315"/>
      <c r="CA3" s="315"/>
      <c r="CB3" s="315"/>
      <c r="CC3" s="315"/>
      <c r="CD3" s="315"/>
      <c r="CE3" s="315"/>
      <c r="CF3" s="315"/>
      <c r="CG3" s="318"/>
      <c r="CH3" s="5"/>
      <c r="CI3" s="216"/>
      <c r="CJ3" s="7"/>
      <c r="CK3" s="188"/>
      <c r="CL3" s="7"/>
      <c r="CM3" s="7"/>
      <c r="CN3" s="7"/>
      <c r="CO3" s="7"/>
      <c r="CP3" s="7"/>
      <c r="CQ3" s="7"/>
      <c r="CR3" s="7"/>
      <c r="CS3" s="7"/>
      <c r="CT3" s="7"/>
      <c r="CU3" s="7"/>
      <c r="CV3" s="7"/>
      <c r="CW3" s="7"/>
      <c r="CX3" s="7"/>
      <c r="CY3" s="7"/>
      <c r="CZ3" s="7"/>
      <c r="DA3" s="7"/>
      <c r="DB3" s="7"/>
      <c r="DC3" s="7"/>
      <c r="DD3" s="7"/>
      <c r="DE3" s="7"/>
      <c r="DF3" s="7"/>
      <c r="DG3" s="7"/>
      <c r="DH3" s="7"/>
      <c r="DI3" s="7"/>
      <c r="DJ3" s="7"/>
    </row>
    <row r="4" spans="1:114" ht="27" customHeight="1">
      <c r="A4" s="218" t="s">
        <v>99</v>
      </c>
      <c r="B4" s="219"/>
      <c r="C4" s="569" t="str">
        <f>IF(C11&lt;&gt;"Bezeichnung eintragen",AB11,IF(C16&lt;&gt;"Bezeichnung eintragen",AB12,IF(C26&lt;&gt;"Bezeichnung eintragen",AB13,IF(C35&lt;&gt;"Bezeichnung eintragen",AB14,IF(C38&lt;&gt;"Bezeichnung eintragen",AB15,IF(C50&lt;&gt;"Bezeichnung eintragen",AB16,IF(C62&lt;&gt;"Bezeichnung eintragen",AB17,AB50)))))))</f>
        <v>99 I keine Zuordnung</v>
      </c>
      <c r="D4" s="569"/>
      <c r="E4" s="80"/>
      <c r="F4" s="359" t="s">
        <v>170</v>
      </c>
      <c r="G4" s="360" t="s">
        <v>171</v>
      </c>
      <c r="H4" s="361">
        <f t="shared" si="0"/>
        <v>0</v>
      </c>
      <c r="I4" s="67"/>
      <c r="J4" s="67"/>
      <c r="K4" s="67"/>
      <c r="L4" s="67"/>
      <c r="M4" s="68"/>
      <c r="N4" s="67"/>
      <c r="O4" s="67"/>
      <c r="P4" s="67"/>
      <c r="Q4" s="362">
        <f>C2</f>
        <v>0</v>
      </c>
      <c r="R4" s="106"/>
      <c r="S4" s="115"/>
      <c r="T4" s="343"/>
      <c r="U4" s="343"/>
      <c r="V4" s="343"/>
      <c r="W4" s="343"/>
      <c r="X4" s="343"/>
      <c r="Y4" s="344"/>
      <c r="Z4" s="344"/>
      <c r="AA4" s="344"/>
      <c r="AB4" s="345"/>
      <c r="AC4" s="345"/>
      <c r="AD4" s="345"/>
      <c r="AE4" s="345"/>
      <c r="AF4" s="345"/>
      <c r="AG4" s="345"/>
      <c r="AH4" s="345"/>
      <c r="AI4" s="345"/>
      <c r="AJ4" s="345"/>
      <c r="AK4" s="363">
        <f>Q4</f>
        <v>0</v>
      </c>
      <c r="AL4" s="347"/>
      <c r="AM4" s="75"/>
      <c r="AN4" s="75"/>
      <c r="AO4" s="521"/>
      <c r="AP4" s="75"/>
      <c r="AQ4" s="75"/>
      <c r="AR4" s="75"/>
      <c r="AS4" s="75"/>
      <c r="AT4" s="75"/>
      <c r="AU4" s="75"/>
      <c r="AV4" s="75"/>
      <c r="AW4" s="75"/>
      <c r="AX4" s="75"/>
      <c r="AY4" s="75"/>
      <c r="AZ4" s="75"/>
      <c r="BA4" s="7"/>
      <c r="BB4" s="7"/>
      <c r="BC4" s="7"/>
      <c r="BD4" s="84"/>
      <c r="BE4" s="67"/>
      <c r="BF4" s="67"/>
      <c r="BG4" s="67"/>
      <c r="BH4" s="67"/>
      <c r="BI4" s="68"/>
      <c r="BJ4" s="67"/>
      <c r="BK4" s="67"/>
      <c r="BL4" s="67"/>
      <c r="BM4" s="115"/>
      <c r="BN4" s="79"/>
      <c r="BO4" s="54"/>
      <c r="BP4" s="95"/>
      <c r="BQ4" s="95"/>
      <c r="BR4" s="95"/>
      <c r="BS4" s="95"/>
      <c r="BT4" s="95"/>
      <c r="BU4" s="314"/>
      <c r="BV4" s="314"/>
      <c r="BW4" s="314"/>
      <c r="BX4" s="315"/>
      <c r="BY4" s="315"/>
      <c r="BZ4" s="315"/>
      <c r="CA4" s="315"/>
      <c r="CB4" s="315"/>
      <c r="CC4" s="315"/>
      <c r="CD4" s="315"/>
      <c r="CE4" s="315"/>
      <c r="CF4" s="315"/>
      <c r="CG4" s="319"/>
      <c r="CH4" s="5"/>
      <c r="CI4" s="216"/>
      <c r="CJ4" s="7"/>
      <c r="CK4" s="185"/>
      <c r="CL4" s="7"/>
      <c r="CM4" s="7"/>
      <c r="CN4" s="7"/>
      <c r="CO4" s="7"/>
      <c r="CP4" s="7"/>
      <c r="CQ4" s="7"/>
      <c r="CR4" s="7"/>
      <c r="CS4" s="7"/>
      <c r="CT4" s="7"/>
      <c r="CU4" s="7"/>
      <c r="CV4" s="7"/>
      <c r="CW4" s="7"/>
      <c r="CX4" s="7"/>
      <c r="CY4" s="7"/>
      <c r="CZ4" s="7"/>
      <c r="DA4" s="7"/>
      <c r="DB4" s="7"/>
      <c r="DC4" s="7"/>
      <c r="DD4" s="7"/>
      <c r="DE4" s="7"/>
      <c r="DF4" s="7"/>
      <c r="DG4" s="7"/>
      <c r="DH4" s="7"/>
      <c r="DI4" s="7"/>
      <c r="DJ4" s="7"/>
    </row>
    <row r="5" spans="1:114" ht="12.75" customHeight="1">
      <c r="A5" s="19" t="s">
        <v>231</v>
      </c>
      <c r="B5" s="340" t="s">
        <v>97</v>
      </c>
      <c r="C5" s="566"/>
      <c r="D5" s="566"/>
      <c r="E5" s="80"/>
      <c r="F5" s="359" t="s">
        <v>172</v>
      </c>
      <c r="G5" s="364" t="s">
        <v>173</v>
      </c>
      <c r="H5" s="365" t="str">
        <f t="shared" si="0"/>
        <v>99 I keine Zuordnung</v>
      </c>
      <c r="I5" s="67"/>
      <c r="J5" s="366" t="e">
        <f>30/H16</f>
        <v>#DIV/0!</v>
      </c>
      <c r="K5" s="67"/>
      <c r="L5" s="67"/>
      <c r="M5" s="68"/>
      <c r="N5" s="67"/>
      <c r="O5" s="67"/>
      <c r="P5" s="67"/>
      <c r="Q5" s="362" t="str">
        <f>C4</f>
        <v>99 I keine Zuordnung</v>
      </c>
      <c r="R5" s="106"/>
      <c r="S5" s="115"/>
      <c r="T5" s="343"/>
      <c r="U5" s="343"/>
      <c r="V5" s="343"/>
      <c r="W5" s="343"/>
      <c r="X5" s="343"/>
      <c r="Y5" s="344"/>
      <c r="Z5" s="344"/>
      <c r="AA5" s="344"/>
      <c r="AB5" s="345"/>
      <c r="AC5" s="345"/>
      <c r="AD5" s="345"/>
      <c r="AE5" s="345"/>
      <c r="AF5" s="345"/>
      <c r="AG5" s="345"/>
      <c r="AH5" s="345"/>
      <c r="AI5" s="345"/>
      <c r="AJ5" s="345"/>
      <c r="AK5" s="363" t="str">
        <f>Q5</f>
        <v>99 I keine Zuordnung</v>
      </c>
      <c r="AL5" s="347"/>
      <c r="AM5" s="533"/>
      <c r="AN5" s="75"/>
      <c r="AO5" s="519"/>
      <c r="AP5" s="75"/>
      <c r="AQ5" s="75"/>
      <c r="AR5" s="75"/>
      <c r="AS5" s="75"/>
      <c r="AT5" s="75"/>
      <c r="AU5" s="75"/>
      <c r="AV5" s="75"/>
      <c r="AW5" s="75"/>
      <c r="AX5" s="75"/>
      <c r="AY5" s="75"/>
      <c r="AZ5" s="75"/>
      <c r="BA5" s="7"/>
      <c r="BB5" s="7"/>
      <c r="BC5" s="7"/>
      <c r="BD5" s="85"/>
      <c r="BE5" s="67"/>
      <c r="BF5" s="67"/>
      <c r="BG5" s="67"/>
      <c r="BH5" s="67"/>
      <c r="BI5" s="68"/>
      <c r="BJ5" s="67"/>
      <c r="BK5" s="67"/>
      <c r="BL5" s="67"/>
      <c r="BM5" s="115"/>
      <c r="BN5" s="79"/>
      <c r="BO5" s="54"/>
      <c r="BP5" s="95"/>
      <c r="BQ5" s="95"/>
      <c r="BR5" s="95"/>
      <c r="BS5" s="95"/>
      <c r="BT5" s="95"/>
      <c r="BU5" s="314"/>
      <c r="BV5" s="314"/>
      <c r="BW5" s="314"/>
      <c r="BX5" s="315"/>
      <c r="BY5" s="315"/>
      <c r="BZ5" s="315"/>
      <c r="CA5" s="315"/>
      <c r="CB5" s="315"/>
      <c r="CC5" s="315"/>
      <c r="CD5" s="315"/>
      <c r="CE5" s="315"/>
      <c r="CF5" s="315"/>
      <c r="CG5" s="319"/>
      <c r="CH5" s="5"/>
      <c r="CI5" s="303" t="s">
        <v>160</v>
      </c>
      <c r="CJ5" s="7"/>
      <c r="CK5" s="187"/>
      <c r="CL5" s="7"/>
      <c r="CM5" s="7"/>
      <c r="CN5" s="7"/>
      <c r="CO5" s="7"/>
      <c r="CP5" s="7"/>
      <c r="CQ5" s="7"/>
      <c r="CR5" s="7"/>
      <c r="CS5" s="7"/>
      <c r="CT5" s="7"/>
      <c r="CU5" s="7"/>
      <c r="CV5" s="7"/>
      <c r="CW5" s="7"/>
      <c r="CX5" s="7"/>
      <c r="CY5" s="7"/>
      <c r="CZ5" s="7"/>
      <c r="DA5" s="7"/>
      <c r="DB5" s="7"/>
      <c r="DC5" s="7"/>
      <c r="DD5" s="7"/>
      <c r="DE5" s="7"/>
      <c r="DF5" s="7"/>
      <c r="DG5" s="7"/>
      <c r="DH5" s="7"/>
      <c r="DI5" s="7"/>
      <c r="DJ5" s="7"/>
    </row>
    <row r="6" spans="1:114" ht="12.75" customHeight="1">
      <c r="A6" s="218" t="s">
        <v>230</v>
      </c>
      <c r="B6" s="340" t="s">
        <v>97</v>
      </c>
      <c r="C6" s="566"/>
      <c r="D6" s="566"/>
      <c r="E6" s="80"/>
      <c r="F6" s="359" t="s">
        <v>174</v>
      </c>
      <c r="G6" s="364" t="s">
        <v>175</v>
      </c>
      <c r="H6" s="365">
        <f t="shared" si="0"/>
        <v>0</v>
      </c>
      <c r="I6" s="67"/>
      <c r="J6" s="67"/>
      <c r="K6" s="67"/>
      <c r="L6" s="67"/>
      <c r="M6" s="68"/>
      <c r="N6" s="67"/>
      <c r="O6" s="67"/>
      <c r="P6" s="67"/>
      <c r="Q6" s="362">
        <f>C5</f>
        <v>0</v>
      </c>
      <c r="R6" s="106"/>
      <c r="S6" s="106"/>
      <c r="T6" s="343"/>
      <c r="U6" s="367"/>
      <c r="V6" s="343"/>
      <c r="W6" s="343"/>
      <c r="X6" s="343"/>
      <c r="Y6" s="344"/>
      <c r="Z6" s="344"/>
      <c r="AA6" s="344"/>
      <c r="AB6" s="345"/>
      <c r="AC6" s="345"/>
      <c r="AD6" s="345"/>
      <c r="AE6" s="345"/>
      <c r="AF6" s="345"/>
      <c r="AG6" s="345"/>
      <c r="AH6" s="345"/>
      <c r="AI6" s="345"/>
      <c r="AJ6" s="345"/>
      <c r="AK6" s="363">
        <f t="shared" ref="AK6:AK11" si="1">Q6</f>
        <v>0</v>
      </c>
      <c r="AL6" s="347"/>
      <c r="AM6" s="533"/>
      <c r="AN6" s="75"/>
      <c r="AO6" s="519"/>
      <c r="AP6" s="75"/>
      <c r="AQ6" s="75"/>
      <c r="AR6" s="75"/>
      <c r="AS6" s="75"/>
      <c r="AT6" s="75"/>
      <c r="AU6" s="75"/>
      <c r="AV6" s="75"/>
      <c r="AW6" s="75"/>
      <c r="AX6" s="75"/>
      <c r="AY6" s="75"/>
      <c r="AZ6" s="75"/>
      <c r="BA6" s="7"/>
      <c r="BB6" s="7"/>
      <c r="BC6" s="7"/>
      <c r="BD6" s="85"/>
      <c r="BE6" s="67"/>
      <c r="BF6" s="67"/>
      <c r="BG6" s="67"/>
      <c r="BH6" s="67"/>
      <c r="BI6" s="68"/>
      <c r="BJ6" s="67"/>
      <c r="BK6" s="67"/>
      <c r="BL6" s="67"/>
      <c r="BM6" s="115"/>
      <c r="BN6" s="79"/>
      <c r="BO6" s="79"/>
      <c r="BP6" s="95"/>
      <c r="BQ6" s="79"/>
      <c r="BR6" s="95"/>
      <c r="BS6" s="95"/>
      <c r="BT6" s="95"/>
      <c r="BU6" s="314"/>
      <c r="BV6" s="314"/>
      <c r="BW6" s="314"/>
      <c r="BX6" s="315"/>
      <c r="BY6" s="315"/>
      <c r="BZ6" s="315"/>
      <c r="CA6" s="315"/>
      <c r="CB6" s="315"/>
      <c r="CC6" s="315"/>
      <c r="CD6" s="315"/>
      <c r="CE6" s="315"/>
      <c r="CF6" s="315"/>
      <c r="CG6" s="319"/>
      <c r="CH6" s="5"/>
      <c r="CI6" s="303" t="s">
        <v>161</v>
      </c>
      <c r="CJ6" s="7"/>
      <c r="CK6" s="187"/>
      <c r="CL6" s="7"/>
      <c r="CM6" s="7"/>
      <c r="CN6" s="7"/>
      <c r="CO6" s="7"/>
      <c r="CP6" s="7"/>
      <c r="CQ6" s="7"/>
      <c r="CR6" s="7"/>
      <c r="CS6" s="7"/>
      <c r="CT6" s="7"/>
      <c r="CU6" s="7"/>
      <c r="CV6" s="7"/>
      <c r="CW6" s="7"/>
      <c r="CX6" s="7"/>
      <c r="CY6" s="7"/>
      <c r="CZ6" s="7"/>
      <c r="DA6" s="7"/>
      <c r="DB6" s="7"/>
      <c r="DC6" s="7"/>
      <c r="DD6" s="7"/>
      <c r="DE6" s="7"/>
      <c r="DF6" s="7"/>
      <c r="DG6" s="7"/>
      <c r="DH6" s="7"/>
      <c r="DI6" s="7"/>
      <c r="DJ6" s="7"/>
    </row>
    <row r="7" spans="1:114" s="2" customFormat="1" ht="12.75" customHeight="1">
      <c r="A7" s="218" t="s">
        <v>229</v>
      </c>
      <c r="B7" s="219" t="s">
        <v>97</v>
      </c>
      <c r="C7" s="568"/>
      <c r="D7" s="568"/>
      <c r="E7" s="80"/>
      <c r="F7" s="359" t="s">
        <v>176</v>
      </c>
      <c r="G7" s="364" t="s">
        <v>177</v>
      </c>
      <c r="H7" s="365">
        <f t="shared" si="0"/>
        <v>0</v>
      </c>
      <c r="I7" s="67"/>
      <c r="J7" s="67"/>
      <c r="K7" s="67"/>
      <c r="L7" s="67"/>
      <c r="M7" s="68"/>
      <c r="N7" s="67"/>
      <c r="O7" s="67"/>
      <c r="P7" s="67"/>
      <c r="Q7" s="362">
        <f>C6</f>
        <v>0</v>
      </c>
      <c r="R7" s="106"/>
      <c r="S7" s="106"/>
      <c r="T7" s="368"/>
      <c r="U7" s="368"/>
      <c r="V7" s="368"/>
      <c r="W7" s="368"/>
      <c r="X7" s="368"/>
      <c r="Y7" s="344"/>
      <c r="Z7" s="344"/>
      <c r="AA7" s="344"/>
      <c r="AB7" s="345"/>
      <c r="AC7" s="345"/>
      <c r="AD7" s="345"/>
      <c r="AE7" s="345"/>
      <c r="AF7" s="345"/>
      <c r="AG7" s="345"/>
      <c r="AH7" s="345"/>
      <c r="AI7" s="345"/>
      <c r="AJ7" s="345"/>
      <c r="AK7" s="363">
        <f t="shared" si="1"/>
        <v>0</v>
      </c>
      <c r="AL7" s="369"/>
      <c r="AM7" s="76"/>
      <c r="AN7" s="76"/>
      <c r="AO7" s="520"/>
      <c r="AP7" s="76"/>
      <c r="AQ7" s="76"/>
      <c r="AR7" s="76"/>
      <c r="AS7" s="76"/>
      <c r="AT7" s="76"/>
      <c r="AU7" s="76"/>
      <c r="AV7" s="76"/>
      <c r="AW7" s="76"/>
      <c r="AX7" s="76"/>
      <c r="AY7" s="76"/>
      <c r="AZ7" s="76"/>
      <c r="BA7" s="8"/>
      <c r="BB7" s="8"/>
      <c r="BC7" s="8"/>
      <c r="BD7" s="85"/>
      <c r="BE7" s="67"/>
      <c r="BF7" s="67"/>
      <c r="BG7" s="67"/>
      <c r="BH7" s="67"/>
      <c r="BI7" s="68"/>
      <c r="BJ7" s="67"/>
      <c r="BK7" s="67"/>
      <c r="BL7" s="67"/>
      <c r="BM7" s="115"/>
      <c r="BN7" s="79"/>
      <c r="BO7" s="79"/>
      <c r="BP7" s="86"/>
      <c r="BQ7" s="86"/>
      <c r="BR7" s="86"/>
      <c r="BS7" s="86"/>
      <c r="BT7" s="86"/>
      <c r="BU7" s="314"/>
      <c r="BV7" s="314"/>
      <c r="BW7" s="314"/>
      <c r="BX7" s="315"/>
      <c r="BY7" s="315"/>
      <c r="BZ7" s="315"/>
      <c r="CA7" s="315"/>
      <c r="CB7" s="315"/>
      <c r="CC7" s="315"/>
      <c r="CD7" s="315"/>
      <c r="CE7" s="315"/>
      <c r="CF7" s="315"/>
      <c r="CG7" s="319"/>
      <c r="CH7" s="43"/>
      <c r="CI7" s="217"/>
      <c r="CJ7" s="8"/>
      <c r="CK7" s="188"/>
      <c r="CL7" s="8"/>
      <c r="CM7" s="8"/>
      <c r="CN7" s="8"/>
      <c r="CO7" s="8"/>
      <c r="CP7" s="8"/>
      <c r="CQ7" s="8"/>
      <c r="CR7" s="8"/>
      <c r="CS7" s="8"/>
      <c r="CT7" s="8"/>
      <c r="CU7" s="8"/>
      <c r="CV7" s="8"/>
      <c r="CW7" s="8"/>
      <c r="CX7" s="8"/>
      <c r="CY7" s="8"/>
      <c r="CZ7" s="8"/>
      <c r="DA7" s="8"/>
      <c r="DB7" s="8"/>
      <c r="DC7" s="8"/>
      <c r="DD7" s="8"/>
      <c r="DE7" s="8"/>
      <c r="DF7" s="8"/>
      <c r="DG7" s="8"/>
      <c r="DH7" s="8"/>
      <c r="DI7" s="8"/>
      <c r="DJ7" s="8"/>
    </row>
    <row r="8" spans="1:114" s="2" customFormat="1" ht="12.75" customHeight="1">
      <c r="A8" s="19" t="s">
        <v>228</v>
      </c>
      <c r="B8" s="340" t="s">
        <v>97</v>
      </c>
      <c r="C8" s="570"/>
      <c r="D8" s="570"/>
      <c r="E8" s="80"/>
      <c r="F8" s="359" t="s">
        <v>178</v>
      </c>
      <c r="G8" s="364" t="s">
        <v>179</v>
      </c>
      <c r="H8" s="365">
        <f t="shared" si="0"/>
        <v>0</v>
      </c>
      <c r="I8" s="67"/>
      <c r="J8" s="67"/>
      <c r="K8" s="67"/>
      <c r="L8" s="67"/>
      <c r="M8" s="68"/>
      <c r="N8" s="67"/>
      <c r="O8" s="67"/>
      <c r="P8" s="67"/>
      <c r="Q8" s="362">
        <f>C7</f>
        <v>0</v>
      </c>
      <c r="R8" s="106"/>
      <c r="S8" s="106"/>
      <c r="T8" s="368"/>
      <c r="U8" s="367"/>
      <c r="V8" s="368"/>
      <c r="W8" s="368"/>
      <c r="X8" s="368"/>
      <c r="Y8" s="344"/>
      <c r="Z8" s="344"/>
      <c r="AA8" s="344"/>
      <c r="AB8" s="345"/>
      <c r="AC8" s="345"/>
      <c r="AD8" s="345"/>
      <c r="AE8" s="345"/>
      <c r="AF8" s="345"/>
      <c r="AG8" s="345"/>
      <c r="AH8" s="345"/>
      <c r="AI8" s="345"/>
      <c r="AJ8" s="345"/>
      <c r="AK8" s="363">
        <f t="shared" si="1"/>
        <v>0</v>
      </c>
      <c r="AL8" s="369"/>
      <c r="AM8" s="533"/>
      <c r="AN8" s="76"/>
      <c r="AO8" s="520"/>
      <c r="AP8" s="76"/>
      <c r="AQ8" s="76"/>
      <c r="AR8" s="76"/>
      <c r="AS8" s="76"/>
      <c r="AT8" s="76"/>
      <c r="AU8" s="76"/>
      <c r="AV8" s="76"/>
      <c r="AW8" s="76"/>
      <c r="AX8" s="76"/>
      <c r="AY8" s="76"/>
      <c r="AZ8" s="76"/>
      <c r="BA8" s="8"/>
      <c r="BB8" s="8"/>
      <c r="BC8" s="8"/>
      <c r="BD8" s="85"/>
      <c r="BE8" s="67"/>
      <c r="BF8" s="67"/>
      <c r="BG8" s="67"/>
      <c r="BH8" s="67"/>
      <c r="BI8" s="68"/>
      <c r="BJ8" s="67"/>
      <c r="BK8" s="67"/>
      <c r="BL8" s="67"/>
      <c r="BM8" s="115"/>
      <c r="BN8" s="79"/>
      <c r="BO8" s="79"/>
      <c r="BP8" s="86"/>
      <c r="BQ8" s="79"/>
      <c r="BR8" s="86"/>
      <c r="BS8" s="86"/>
      <c r="BT8" s="86"/>
      <c r="BU8" s="314"/>
      <c r="BV8" s="314"/>
      <c r="BW8" s="314"/>
      <c r="BX8" s="315"/>
      <c r="BY8" s="315"/>
      <c r="BZ8" s="315"/>
      <c r="CA8" s="315"/>
      <c r="CB8" s="315"/>
      <c r="CC8" s="315"/>
      <c r="CD8" s="315"/>
      <c r="CE8" s="315"/>
      <c r="CF8" s="315"/>
      <c r="CG8" s="319"/>
      <c r="CH8" s="43"/>
      <c r="CI8" s="303" t="s">
        <v>162</v>
      </c>
      <c r="CJ8" s="8"/>
      <c r="CK8" s="188"/>
      <c r="CL8" s="8"/>
      <c r="CM8" s="8"/>
      <c r="CN8" s="8"/>
      <c r="CO8" s="8"/>
      <c r="CP8" s="8"/>
      <c r="CQ8" s="8"/>
      <c r="CR8" s="8"/>
      <c r="CS8" s="8"/>
      <c r="CT8" s="8"/>
      <c r="CU8" s="8"/>
      <c r="CV8" s="8"/>
      <c r="CW8" s="8"/>
      <c r="CX8" s="8"/>
      <c r="CY8" s="8"/>
      <c r="CZ8" s="8"/>
      <c r="DA8" s="8"/>
      <c r="DB8" s="8"/>
      <c r="DC8" s="8"/>
      <c r="DD8" s="8"/>
      <c r="DE8" s="8"/>
      <c r="DF8" s="8"/>
      <c r="DG8" s="8"/>
      <c r="DH8" s="8"/>
      <c r="DI8" s="8"/>
      <c r="DJ8" s="8"/>
    </row>
    <row r="9" spans="1:114" s="26" customFormat="1" ht="12.75" customHeight="1" thickBot="1">
      <c r="A9" s="10"/>
      <c r="B9" s="232"/>
      <c r="C9" s="571" t="str">
        <f>IF(C11&lt;&gt;"Bezeichnung eintragen",C11,IF(C16&lt;&gt;"Bezeichnung eintragen",C16,IF(C26&lt;&gt;"Bezeichnung eintragen",C26,IF(C35&lt;&gt;"Bezeichnung eintragen",C35,IF(C38&lt;&gt;"Bezeichnung eintragen",C38,IF(C50&lt;&gt;"Bezeichnung eintragen",C50,IF(C62&lt;&gt;"Bezeichnung eintragen",C62,"")))))))</f>
        <v/>
      </c>
      <c r="D9" s="571"/>
      <c r="E9" s="96"/>
      <c r="F9" s="359" t="s">
        <v>180</v>
      </c>
      <c r="G9" s="370" t="s">
        <v>181</v>
      </c>
      <c r="H9" s="371">
        <f t="shared" si="0"/>
        <v>0</v>
      </c>
      <c r="I9" s="69"/>
      <c r="J9" s="69"/>
      <c r="K9" s="69"/>
      <c r="L9" s="69"/>
      <c r="M9" s="70"/>
      <c r="N9" s="69"/>
      <c r="O9" s="69"/>
      <c r="P9" s="69"/>
      <c r="Q9" s="362">
        <f>C8</f>
        <v>0</v>
      </c>
      <c r="R9" s="106"/>
      <c r="S9" s="106"/>
      <c r="T9" s="372"/>
      <c r="U9" s="372"/>
      <c r="V9" s="372"/>
      <c r="W9" s="372"/>
      <c r="X9" s="372"/>
      <c r="Y9" s="344"/>
      <c r="Z9" s="344"/>
      <c r="AA9" s="344"/>
      <c r="AB9" s="345"/>
      <c r="AC9" s="345"/>
      <c r="AD9" s="345"/>
      <c r="AE9" s="345"/>
      <c r="AF9" s="345"/>
      <c r="AG9" s="345"/>
      <c r="AH9" s="345"/>
      <c r="AI9" s="345"/>
      <c r="AJ9" s="345"/>
      <c r="AK9" s="363">
        <f t="shared" si="1"/>
        <v>0</v>
      </c>
      <c r="AL9" s="114"/>
      <c r="AM9" s="522"/>
      <c r="AN9" s="522"/>
      <c r="AO9" s="519"/>
      <c r="AP9" s="522"/>
      <c r="AQ9" s="522"/>
      <c r="AR9" s="522"/>
      <c r="AS9" s="522"/>
      <c r="AT9" s="522"/>
      <c r="AU9" s="522"/>
      <c r="AV9" s="522"/>
      <c r="AW9" s="522"/>
      <c r="AX9" s="522"/>
      <c r="AY9" s="522"/>
      <c r="AZ9" s="522"/>
      <c r="BA9" s="142"/>
      <c r="BB9" s="142"/>
      <c r="BC9" s="142"/>
      <c r="BD9" s="85"/>
      <c r="BE9" s="69"/>
      <c r="BF9" s="69"/>
      <c r="BG9" s="69"/>
      <c r="BH9" s="69"/>
      <c r="BI9" s="70"/>
      <c r="BJ9" s="69"/>
      <c r="BK9" s="69"/>
      <c r="BL9" s="69"/>
      <c r="BM9" s="115"/>
      <c r="BN9" s="79"/>
      <c r="BO9" s="79"/>
      <c r="BP9" s="96"/>
      <c r="BQ9" s="96"/>
      <c r="BR9" s="96"/>
      <c r="BS9" s="96"/>
      <c r="BT9" s="96"/>
      <c r="BU9" s="314"/>
      <c r="BV9" s="314"/>
      <c r="BW9" s="314"/>
      <c r="BX9" s="315"/>
      <c r="BY9" s="315"/>
      <c r="BZ9" s="315"/>
      <c r="CA9" s="315"/>
      <c r="CB9" s="315"/>
      <c r="CC9" s="315"/>
      <c r="CD9" s="315"/>
      <c r="CE9" s="315"/>
      <c r="CF9" s="315"/>
      <c r="CG9" s="319"/>
      <c r="CH9" s="96"/>
      <c r="CI9" s="142"/>
      <c r="CJ9" s="142"/>
      <c r="CK9" s="187"/>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row>
    <row r="10" spans="1:114" s="4" customFormat="1" ht="27" customHeight="1" thickTop="1" thickBot="1">
      <c r="A10" s="202" t="s">
        <v>104</v>
      </c>
      <c r="B10" s="203"/>
      <c r="C10" s="211" t="s">
        <v>232</v>
      </c>
      <c r="D10" s="212" t="s">
        <v>233</v>
      </c>
      <c r="E10" s="97"/>
      <c r="F10" s="373"/>
      <c r="G10" s="374" t="s">
        <v>182</v>
      </c>
      <c r="H10" s="375">
        <f>H16/1000</f>
        <v>0</v>
      </c>
      <c r="I10" s="376"/>
      <c r="J10" s="376"/>
      <c r="K10" s="376"/>
      <c r="L10" s="376"/>
      <c r="M10" s="376"/>
      <c r="N10" s="376"/>
      <c r="O10" s="377" t="s">
        <v>183</v>
      </c>
      <c r="P10" s="377" t="s">
        <v>184</v>
      </c>
      <c r="Q10" s="378">
        <f>H10</f>
        <v>0</v>
      </c>
      <c r="R10" s="379"/>
      <c r="S10" s="380"/>
      <c r="T10" s="381"/>
      <c r="U10" s="381"/>
      <c r="V10" s="381"/>
      <c r="W10" s="381"/>
      <c r="X10" s="381"/>
      <c r="Y10" s="574" t="s">
        <v>17</v>
      </c>
      <c r="Z10" s="575"/>
      <c r="AA10" s="574" t="s">
        <v>26</v>
      </c>
      <c r="AB10" s="575"/>
      <c r="AC10" s="574" t="s">
        <v>27</v>
      </c>
      <c r="AD10" s="575"/>
      <c r="AE10" s="574" t="s">
        <v>28</v>
      </c>
      <c r="AF10" s="575"/>
      <c r="AG10" s="574" t="s">
        <v>29</v>
      </c>
      <c r="AH10" s="576"/>
      <c r="AI10" s="574" t="s">
        <v>66</v>
      </c>
      <c r="AJ10" s="576"/>
      <c r="AK10" s="382">
        <f t="shared" si="1"/>
        <v>0</v>
      </c>
      <c r="AL10" s="67"/>
      <c r="AM10" s="77"/>
      <c r="AN10" s="77"/>
      <c r="AO10" s="523"/>
      <c r="AP10" s="77"/>
      <c r="AQ10" s="77"/>
      <c r="AR10" s="77"/>
      <c r="AS10" s="77"/>
      <c r="AT10" s="77"/>
      <c r="AU10" s="77"/>
      <c r="AV10" s="77"/>
      <c r="AW10" s="77"/>
      <c r="AX10" s="77"/>
      <c r="AY10" s="77"/>
      <c r="AZ10" s="77"/>
      <c r="BA10" s="15"/>
      <c r="BB10" s="15"/>
      <c r="BC10" s="15"/>
      <c r="BD10" s="99"/>
      <c r="BE10" s="98"/>
      <c r="BF10" s="98"/>
      <c r="BG10" s="98"/>
      <c r="BH10" s="98"/>
      <c r="BI10" s="98"/>
      <c r="BJ10" s="98"/>
      <c r="BK10" s="100"/>
      <c r="BL10" s="100"/>
      <c r="BM10" s="171"/>
      <c r="BN10" s="71"/>
      <c r="BO10" s="86"/>
      <c r="BP10" s="86"/>
      <c r="BQ10" s="86"/>
      <c r="BR10" s="86"/>
      <c r="BS10" s="86"/>
      <c r="BT10" s="86"/>
      <c r="BU10" s="572" t="s">
        <v>17</v>
      </c>
      <c r="BV10" s="573"/>
      <c r="BW10" s="572" t="s">
        <v>26</v>
      </c>
      <c r="BX10" s="573"/>
      <c r="BY10" s="572" t="s">
        <v>27</v>
      </c>
      <c r="BZ10" s="573"/>
      <c r="CA10" s="572" t="s">
        <v>28</v>
      </c>
      <c r="CB10" s="573"/>
      <c r="CC10" s="572" t="s">
        <v>29</v>
      </c>
      <c r="CD10" s="579"/>
      <c r="CE10" s="572" t="s">
        <v>66</v>
      </c>
      <c r="CF10" s="579"/>
      <c r="CG10" s="320"/>
      <c r="CH10" s="86"/>
      <c r="CI10" s="15"/>
      <c r="CJ10" s="15"/>
      <c r="CK10" s="189"/>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row>
    <row r="11" spans="1:114" s="4" customFormat="1" ht="15" customHeight="1" thickTop="1" thickBot="1">
      <c r="A11" s="9" t="s">
        <v>43</v>
      </c>
      <c r="B11" s="204"/>
      <c r="C11" s="27" t="s">
        <v>76</v>
      </c>
      <c r="D11" s="28"/>
      <c r="E11" s="101"/>
      <c r="F11" s="383"/>
      <c r="G11" s="384" t="s">
        <v>185</v>
      </c>
      <c r="H11" s="385">
        <f>H13/1000</f>
        <v>0</v>
      </c>
      <c r="I11" s="386"/>
      <c r="J11" s="387">
        <v>1</v>
      </c>
      <c r="K11" s="388">
        <v>2</v>
      </c>
      <c r="L11" s="388">
        <v>3</v>
      </c>
      <c r="M11" s="388">
        <v>4</v>
      </c>
      <c r="N11" s="389">
        <v>5</v>
      </c>
      <c r="O11" s="390"/>
      <c r="P11" s="385"/>
      <c r="Q11" s="391">
        <f>H11</f>
        <v>0</v>
      </c>
      <c r="R11" s="381"/>
      <c r="S11" s="380"/>
      <c r="T11" s="381"/>
      <c r="U11" s="381"/>
      <c r="V11" s="381"/>
      <c r="W11" s="381"/>
      <c r="X11" s="381"/>
      <c r="Y11" s="392">
        <v>1</v>
      </c>
      <c r="Z11" s="393" t="str">
        <f>'PARAMETER '!B2</f>
        <v>Musterunternehmen Bereich 1</v>
      </c>
      <c r="AA11" s="392">
        <v>1</v>
      </c>
      <c r="AB11" s="393" t="str">
        <f>'PARAMETER '!D2</f>
        <v>01 I Verfügbare Stromspeicher</v>
      </c>
      <c r="AC11" s="392">
        <v>1</v>
      </c>
      <c r="AD11" s="393" t="str">
        <f>'PARAMETER '!F2</f>
        <v>01 I Eisspeicher</v>
      </c>
      <c r="AE11" s="392">
        <v>1</v>
      </c>
      <c r="AF11" s="393" t="str">
        <f>'PARAMETER '!H2</f>
        <v>01 I Wuchtanlage</v>
      </c>
      <c r="AG11" s="392">
        <v>1</v>
      </c>
      <c r="AH11" s="393" t="str">
        <f>'PARAMETER '!J2</f>
        <v>01 I 8-16 Uhr</v>
      </c>
      <c r="AI11" s="392">
        <v>1</v>
      </c>
      <c r="AJ11" s="393" t="str">
        <f>'PARAMETER '!L2</f>
        <v>01 I Vollautomatisiert</v>
      </c>
      <c r="AK11" s="394">
        <f t="shared" si="1"/>
        <v>0</v>
      </c>
      <c r="AL11" s="67"/>
      <c r="AM11" s="77"/>
      <c r="AN11" s="77"/>
      <c r="AO11" s="333"/>
      <c r="AP11" s="77"/>
      <c r="AQ11" s="77"/>
      <c r="AR11" s="77"/>
      <c r="AS11" s="77"/>
      <c r="AT11" s="77"/>
      <c r="AU11" s="77"/>
      <c r="AV11" s="77"/>
      <c r="AW11" s="77"/>
      <c r="AX11" s="77"/>
      <c r="AY11" s="77"/>
      <c r="AZ11" s="77"/>
      <c r="BA11" s="15"/>
      <c r="BB11" s="15"/>
      <c r="BC11" s="15"/>
      <c r="BD11" s="103"/>
      <c r="BE11" s="102"/>
      <c r="BF11" s="104"/>
      <c r="BG11" s="104"/>
      <c r="BH11" s="104"/>
      <c r="BI11" s="104"/>
      <c r="BJ11" s="104"/>
      <c r="BK11" s="103"/>
      <c r="BL11" s="103"/>
      <c r="BM11" s="172"/>
      <c r="BN11" s="86"/>
      <c r="BO11" s="86"/>
      <c r="BP11" s="86"/>
      <c r="BQ11" s="86"/>
      <c r="BR11" s="86"/>
      <c r="BS11" s="86"/>
      <c r="BT11" s="86"/>
      <c r="BU11" s="301">
        <v>1</v>
      </c>
      <c r="BV11" s="302" t="str">
        <f>'PARAMETER '!B2</f>
        <v>Musterunternehmen Bereich 1</v>
      </c>
      <c r="BW11" s="301">
        <v>1</v>
      </c>
      <c r="BX11" s="302" t="str">
        <f>'PARAMETER '!D2</f>
        <v>01 I Verfügbare Stromspeicher</v>
      </c>
      <c r="BY11" s="301">
        <v>1</v>
      </c>
      <c r="BZ11" s="302" t="str">
        <f>'PARAMETER '!F2</f>
        <v>01 I Eisspeicher</v>
      </c>
      <c r="CA11" s="301">
        <v>1</v>
      </c>
      <c r="CB11" s="302" t="str">
        <f>'PARAMETER '!H2</f>
        <v>01 I Wuchtanlage</v>
      </c>
      <c r="CC11" s="301">
        <v>1</v>
      </c>
      <c r="CD11" s="302" t="str">
        <f>'PARAMETER '!J2</f>
        <v>01 I 8-16 Uhr</v>
      </c>
      <c r="CE11" s="301">
        <v>1</v>
      </c>
      <c r="CF11" s="302" t="str">
        <f>'PARAMETER '!L2</f>
        <v>01 I Vollautomatisiert</v>
      </c>
      <c r="CG11" s="321"/>
      <c r="CH11" s="86"/>
      <c r="CI11" s="15"/>
      <c r="CJ11" s="15"/>
      <c r="CK11" s="190"/>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row>
    <row r="12" spans="1:114" s="2" customFormat="1" ht="12.75" customHeight="1" outlineLevel="1" thickTop="1">
      <c r="A12" s="536" t="s">
        <v>19</v>
      </c>
      <c r="B12" s="199" t="s">
        <v>1</v>
      </c>
      <c r="C12" s="30"/>
      <c r="D12" s="31"/>
      <c r="E12" s="105"/>
      <c r="F12" s="395">
        <v>1</v>
      </c>
      <c r="G12" s="396" t="str">
        <f>A12</f>
        <v>Nutzbare Speicherkapazität</v>
      </c>
      <c r="H12" s="397">
        <f>C12</f>
        <v>0</v>
      </c>
      <c r="I12" s="398" t="s">
        <v>186</v>
      </c>
      <c r="J12" s="399">
        <v>20</v>
      </c>
      <c r="K12" s="400">
        <v>100</v>
      </c>
      <c r="L12" s="400">
        <v>200</v>
      </c>
      <c r="M12" s="400">
        <v>500</v>
      </c>
      <c r="N12" s="401">
        <v>1000</v>
      </c>
      <c r="O12" s="402">
        <v>1</v>
      </c>
      <c r="P12" s="403">
        <f>(IF(C4=A11,5,0))*O12</f>
        <v>0</v>
      </c>
      <c r="Q12" s="404">
        <f>(IF($H12=0,0,IF($H$12=0,0,IF($H$12&lt;=$J12,$J$11,IF($H$12&lt;=$K12,$K$11, IF($H$12&lt;=$L12,$L$11,IF($H$12&lt;=$M12,$M$11,IF(AND($H$12&lt;=$N12,$H$12)&gt;$N12,$N$11,0))))))))*O12</f>
        <v>0</v>
      </c>
      <c r="R12" s="405" t="s">
        <v>187</v>
      </c>
      <c r="S12" s="380"/>
      <c r="T12" s="381"/>
      <c r="U12" s="381"/>
      <c r="V12" s="381"/>
      <c r="W12" s="381"/>
      <c r="X12" s="381"/>
      <c r="Y12" s="392">
        <f>Y11+1</f>
        <v>2</v>
      </c>
      <c r="Z12" s="393" t="str">
        <f>'PARAMETER '!B3</f>
        <v>Musterunternehmen Bereich 2</v>
      </c>
      <c r="AA12" s="392">
        <f>AA11+1</f>
        <v>2</v>
      </c>
      <c r="AB12" s="393" t="str">
        <f>'PARAMETER '!D3</f>
        <v>02 I Verschiebbare Kälteerzeugung</v>
      </c>
      <c r="AC12" s="392">
        <f>AC11+1</f>
        <v>2</v>
      </c>
      <c r="AD12" s="393" t="str">
        <f>'PARAMETER '!F3</f>
        <v>02 I Generator</v>
      </c>
      <c r="AE12" s="392">
        <f>AE11+1</f>
        <v>2</v>
      </c>
      <c r="AF12" s="393" t="str">
        <f>'PARAMETER '!H3</f>
        <v>02 I Klima</v>
      </c>
      <c r="AG12" s="392">
        <f>AG11+1</f>
        <v>2</v>
      </c>
      <c r="AH12" s="393" t="str">
        <f>'PARAMETER '!J3</f>
        <v>02 I 8-17 Uhr</v>
      </c>
      <c r="AI12" s="392">
        <f>AI11+1</f>
        <v>2</v>
      </c>
      <c r="AJ12" s="393" t="str">
        <f>'PARAMETER '!L3</f>
        <v>02 I Teilautomatisiert</v>
      </c>
      <c r="AK12" s="406">
        <f>Q12/O12</f>
        <v>0</v>
      </c>
      <c r="AL12" s="369"/>
      <c r="AM12" s="163"/>
      <c r="AN12" s="163"/>
      <c r="AO12" s="524"/>
      <c r="AP12" s="163"/>
      <c r="AQ12" s="163"/>
      <c r="AR12" s="163"/>
      <c r="AS12" s="163"/>
      <c r="AT12" s="163"/>
      <c r="AU12" s="163"/>
      <c r="AV12" s="163"/>
      <c r="AW12" s="76"/>
      <c r="AX12" s="76"/>
      <c r="AY12" s="76"/>
      <c r="AZ12" s="76"/>
      <c r="BA12" s="8"/>
      <c r="BB12" s="8"/>
      <c r="BC12" s="8"/>
      <c r="BD12" s="57"/>
      <c r="BE12" s="87"/>
      <c r="BF12" s="57"/>
      <c r="BG12" s="57"/>
      <c r="BH12" s="57"/>
      <c r="BI12" s="57"/>
      <c r="BJ12" s="57"/>
      <c r="BK12" s="89"/>
      <c r="BL12" s="89"/>
      <c r="BM12" s="114"/>
      <c r="BN12" s="67"/>
      <c r="BO12" s="67"/>
      <c r="BP12" s="86"/>
      <c r="BQ12" s="86"/>
      <c r="BR12" s="86"/>
      <c r="BS12" s="86"/>
      <c r="BT12" s="86"/>
      <c r="BU12" s="301">
        <f>BU11+1</f>
        <v>2</v>
      </c>
      <c r="BV12" s="302" t="str">
        <f>'PARAMETER '!B3</f>
        <v>Musterunternehmen Bereich 2</v>
      </c>
      <c r="BW12" s="301">
        <f>BW11+1</f>
        <v>2</v>
      </c>
      <c r="BX12" s="302" t="str">
        <f>'PARAMETER '!D3</f>
        <v>02 I Verschiebbare Kälteerzeugung</v>
      </c>
      <c r="BY12" s="301">
        <f>BY11+1</f>
        <v>2</v>
      </c>
      <c r="BZ12" s="302" t="str">
        <f>'PARAMETER '!F3</f>
        <v>02 I Generator</v>
      </c>
      <c r="CA12" s="301">
        <f>CA11+1</f>
        <v>2</v>
      </c>
      <c r="CB12" s="302" t="str">
        <f>'PARAMETER '!H3</f>
        <v>02 I Klima</v>
      </c>
      <c r="CC12" s="301">
        <f>CC11+1</f>
        <v>2</v>
      </c>
      <c r="CD12" s="302" t="str">
        <f>'PARAMETER '!J3</f>
        <v>02 I 8-17 Uhr</v>
      </c>
      <c r="CE12" s="301">
        <f>CE11+1</f>
        <v>2</v>
      </c>
      <c r="CF12" s="302" t="str">
        <f>'PARAMETER '!L3</f>
        <v>02 I Teilautomatisiert</v>
      </c>
      <c r="CG12" s="322"/>
      <c r="CH12" s="43"/>
      <c r="CI12" s="152"/>
      <c r="CJ12" s="152"/>
      <c r="CK12" s="191"/>
      <c r="CL12" s="152"/>
      <c r="CM12" s="152"/>
      <c r="CN12" s="152"/>
      <c r="CO12" s="152"/>
      <c r="CP12" s="152"/>
      <c r="CQ12" s="152"/>
      <c r="CR12" s="152"/>
      <c r="CS12" s="8"/>
      <c r="CT12" s="8"/>
      <c r="CU12" s="8"/>
      <c r="CV12" s="8"/>
      <c r="CW12" s="8"/>
      <c r="CX12" s="8"/>
      <c r="CY12" s="8"/>
      <c r="CZ12" s="8"/>
      <c r="DA12" s="8"/>
      <c r="DB12" s="8"/>
      <c r="DC12" s="8"/>
      <c r="DD12" s="8"/>
      <c r="DE12" s="8"/>
      <c r="DF12" s="8"/>
      <c r="DG12" s="8"/>
      <c r="DH12" s="8"/>
      <c r="DI12" s="8"/>
      <c r="DJ12" s="8"/>
    </row>
    <row r="13" spans="1:114" s="2" customFormat="1" ht="12.75" customHeight="1" outlineLevel="1">
      <c r="A13" s="537" t="s">
        <v>105</v>
      </c>
      <c r="B13" s="199" t="s">
        <v>0</v>
      </c>
      <c r="C13" s="33"/>
      <c r="D13" s="34"/>
      <c r="E13" s="107"/>
      <c r="F13" s="407">
        <v>2</v>
      </c>
      <c r="G13" s="364" t="s">
        <v>106</v>
      </c>
      <c r="H13" s="408">
        <f>(C13+C17+C27+C41+C53+C65)</f>
        <v>0</v>
      </c>
      <c r="I13" s="409" t="s">
        <v>107</v>
      </c>
      <c r="J13" s="410">
        <v>20</v>
      </c>
      <c r="K13" s="411">
        <v>250</v>
      </c>
      <c r="L13" s="411">
        <v>500</v>
      </c>
      <c r="M13" s="411">
        <v>1000</v>
      </c>
      <c r="N13" s="412">
        <v>2000</v>
      </c>
      <c r="O13" s="413">
        <v>2</v>
      </c>
      <c r="P13" s="414">
        <f>5*O13</f>
        <v>10</v>
      </c>
      <c r="Q13" s="404">
        <f>(IF(H13=0,0,IF($H$13=0,0,IF($H$13&lt;=$J13,$J$11,IF($H$13&lt;=$K13,$K$11, IF($H$13&lt;=$L13,$L$11,IF($H$13&lt;=$M13,$M$11,IF(AND($H$13&lt;=$N13,$H$13)&gt;$N13,$N$11,0))))))))*O13</f>
        <v>0</v>
      </c>
      <c r="R13" s="381" t="s">
        <v>188</v>
      </c>
      <c r="S13" s="380"/>
      <c r="T13" s="381"/>
      <c r="U13" s="381"/>
      <c r="V13" s="381"/>
      <c r="W13" s="381"/>
      <c r="X13" s="381"/>
      <c r="Y13" s="392">
        <f t="shared" ref="Y13:AI28" si="2">Y12+1</f>
        <v>3</v>
      </c>
      <c r="Z13" s="393" t="str">
        <f>'PARAMETER '!B4</f>
        <v>Musterunternehmen Bereich 3</v>
      </c>
      <c r="AA13" s="392">
        <f t="shared" si="2"/>
        <v>3</v>
      </c>
      <c r="AB13" s="393" t="str">
        <f>'PARAMETER '!D4</f>
        <v>03 I Verfügbare Notstromerzeugung</v>
      </c>
      <c r="AC13" s="392">
        <f t="shared" si="2"/>
        <v>3</v>
      </c>
      <c r="AD13" s="393" t="str">
        <f>'PARAMETER '!F4</f>
        <v>03 I Lüftung/Klima</v>
      </c>
      <c r="AE13" s="392">
        <f t="shared" si="2"/>
        <v>3</v>
      </c>
      <c r="AF13" s="393" t="str">
        <f>'PARAMETER '!H4</f>
        <v xml:space="preserve">03 I Zentralversorgung </v>
      </c>
      <c r="AG13" s="392">
        <f t="shared" si="2"/>
        <v>3</v>
      </c>
      <c r="AH13" s="393" t="str">
        <f>'PARAMETER '!J4</f>
        <v>03 I 8-18 Uhr</v>
      </c>
      <c r="AI13" s="392">
        <f t="shared" si="2"/>
        <v>3</v>
      </c>
      <c r="AJ13" s="393" t="str">
        <f>'PARAMETER '!L4</f>
        <v>03 I Manuell</v>
      </c>
      <c r="AK13" s="415">
        <f t="shared" ref="AK13:AK29" si="3">Q13/O13</f>
        <v>0</v>
      </c>
      <c r="AL13" s="369"/>
      <c r="AM13" s="163"/>
      <c r="AN13" s="163"/>
      <c r="AO13" s="524"/>
      <c r="AP13" s="163"/>
      <c r="AQ13" s="163"/>
      <c r="AR13" s="163"/>
      <c r="AS13" s="163"/>
      <c r="AT13" s="163"/>
      <c r="AU13" s="163"/>
      <c r="AV13" s="163"/>
      <c r="AW13" s="76"/>
      <c r="AX13" s="76"/>
      <c r="AY13" s="76"/>
      <c r="AZ13" s="76"/>
      <c r="BA13" s="8"/>
      <c r="BB13" s="8"/>
      <c r="BC13" s="8"/>
      <c r="BD13" s="57"/>
      <c r="BE13" s="88"/>
      <c r="BF13" s="57"/>
      <c r="BG13" s="57"/>
      <c r="BH13" s="57"/>
      <c r="BI13" s="57"/>
      <c r="BJ13" s="57"/>
      <c r="BK13" s="89"/>
      <c r="BL13" s="89"/>
      <c r="BM13" s="114"/>
      <c r="BN13" s="86"/>
      <c r="BO13" s="86"/>
      <c r="BP13" s="86"/>
      <c r="BQ13" s="86"/>
      <c r="BR13" s="86"/>
      <c r="BS13" s="86"/>
      <c r="BT13" s="86"/>
      <c r="BU13" s="301">
        <f t="shared" ref="BU13:CE50" si="4">BU12+1</f>
        <v>3</v>
      </c>
      <c r="BV13" s="302" t="str">
        <f>'PARAMETER '!B4</f>
        <v>Musterunternehmen Bereich 3</v>
      </c>
      <c r="BW13" s="301">
        <f t="shared" si="4"/>
        <v>3</v>
      </c>
      <c r="BX13" s="302" t="str">
        <f>'PARAMETER '!D4</f>
        <v>03 I Verfügbare Notstromerzeugung</v>
      </c>
      <c r="BY13" s="301">
        <f t="shared" si="4"/>
        <v>3</v>
      </c>
      <c r="BZ13" s="302" t="str">
        <f>'PARAMETER '!F4</f>
        <v>03 I Lüftung/Klima</v>
      </c>
      <c r="CA13" s="301">
        <f t="shared" si="4"/>
        <v>3</v>
      </c>
      <c r="CB13" s="302" t="str">
        <f>'PARAMETER '!H4</f>
        <v xml:space="preserve">03 I Zentralversorgung </v>
      </c>
      <c r="CC13" s="301">
        <f t="shared" si="4"/>
        <v>3</v>
      </c>
      <c r="CD13" s="302" t="str">
        <f>'PARAMETER '!J4</f>
        <v>03 I 8-18 Uhr</v>
      </c>
      <c r="CE13" s="301">
        <f t="shared" si="4"/>
        <v>3</v>
      </c>
      <c r="CF13" s="302" t="str">
        <f>'PARAMETER '!L4</f>
        <v>03 I Manuell</v>
      </c>
      <c r="CG13" s="322"/>
      <c r="CH13" s="43"/>
      <c r="CI13" s="152"/>
      <c r="CJ13" s="152"/>
      <c r="CK13" s="191"/>
      <c r="CL13" s="152"/>
      <c r="CM13" s="152"/>
      <c r="CN13" s="152"/>
      <c r="CO13" s="152"/>
      <c r="CP13" s="152"/>
      <c r="CQ13" s="152"/>
      <c r="CR13" s="152"/>
      <c r="CS13" s="8"/>
      <c r="CT13" s="8"/>
      <c r="CU13" s="8"/>
      <c r="CV13" s="8"/>
      <c r="CW13" s="8"/>
      <c r="CX13" s="8"/>
      <c r="CY13" s="8"/>
      <c r="CZ13" s="8"/>
      <c r="DA13" s="8"/>
      <c r="DB13" s="8"/>
      <c r="DC13" s="8"/>
      <c r="DD13" s="8"/>
      <c r="DE13" s="8"/>
      <c r="DF13" s="8"/>
      <c r="DG13" s="8"/>
      <c r="DH13" s="8"/>
      <c r="DI13" s="8"/>
      <c r="DJ13" s="8"/>
    </row>
    <row r="14" spans="1:114" s="4" customFormat="1" ht="12.75" hidden="1" customHeight="1" outlineLevel="1">
      <c r="A14" s="538"/>
      <c r="B14" s="330"/>
      <c r="C14" s="331"/>
      <c r="D14" s="331"/>
      <c r="E14" s="173"/>
      <c r="F14" s="416">
        <v>3</v>
      </c>
      <c r="G14" s="417" t="s">
        <v>18</v>
      </c>
      <c r="H14" s="418"/>
      <c r="I14" s="419" t="s">
        <v>189</v>
      </c>
      <c r="J14" s="420"/>
      <c r="K14" s="420"/>
      <c r="L14" s="420"/>
      <c r="M14" s="420"/>
      <c r="N14" s="420"/>
      <c r="O14" s="421"/>
      <c r="P14" s="421"/>
      <c r="Q14" s="404"/>
      <c r="R14" s="422"/>
      <c r="S14" s="422"/>
      <c r="T14" s="422"/>
      <c r="U14" s="422"/>
      <c r="V14" s="422"/>
      <c r="W14" s="422"/>
      <c r="X14" s="422"/>
      <c r="Y14" s="392">
        <f t="shared" si="2"/>
        <v>4</v>
      </c>
      <c r="Z14" s="393" t="str">
        <f>'PARAMETER '!B5</f>
        <v>Unternehmen Bereich 04</v>
      </c>
      <c r="AA14" s="392">
        <f t="shared" si="2"/>
        <v>4</v>
      </c>
      <c r="AB14" s="393" t="str">
        <f>'PARAMETER '!D5</f>
        <v>04 I Vorhandene Produktionsspeicher</v>
      </c>
      <c r="AC14" s="392">
        <f t="shared" si="2"/>
        <v>4</v>
      </c>
      <c r="AD14" s="393" t="str">
        <f>'PARAMETER '!F5</f>
        <v>04 I Wuchtanlage</v>
      </c>
      <c r="AE14" s="392">
        <f t="shared" si="2"/>
        <v>4</v>
      </c>
      <c r="AF14" s="393" t="str">
        <f>'PARAMETER '!H5</f>
        <v>04 I Competence Center</v>
      </c>
      <c r="AG14" s="392">
        <f t="shared" si="2"/>
        <v>4</v>
      </c>
      <c r="AH14" s="393" t="str">
        <f>'PARAMETER '!J5</f>
        <v>04 I 9-17 uhr</v>
      </c>
      <c r="AI14" s="392">
        <f t="shared" si="2"/>
        <v>4</v>
      </c>
      <c r="AJ14" s="393">
        <f>'PARAMETER '!L5</f>
        <v>0</v>
      </c>
      <c r="AK14" s="423" t="e">
        <f t="shared" si="3"/>
        <v>#DIV/0!</v>
      </c>
      <c r="AL14" s="67"/>
      <c r="AM14" s="164"/>
      <c r="AN14" s="163"/>
      <c r="AO14" s="524"/>
      <c r="AP14" s="163"/>
      <c r="AQ14" s="163"/>
      <c r="AR14" s="164"/>
      <c r="AS14" s="164"/>
      <c r="AT14" s="164"/>
      <c r="AU14" s="164"/>
      <c r="AV14" s="164"/>
      <c r="AW14" s="77"/>
      <c r="AX14" s="77"/>
      <c r="AY14" s="77"/>
      <c r="AZ14" s="77"/>
      <c r="BA14" s="15"/>
      <c r="BB14" s="15"/>
      <c r="BC14" s="15"/>
      <c r="BD14" s="61"/>
      <c r="BE14" s="90"/>
      <c r="BF14" s="109"/>
      <c r="BG14" s="109"/>
      <c r="BH14" s="109"/>
      <c r="BI14" s="109"/>
      <c r="BJ14" s="109"/>
      <c r="BK14" s="91"/>
      <c r="BL14" s="91"/>
      <c r="BM14" s="114"/>
      <c r="BN14" s="86"/>
      <c r="BO14" s="86"/>
      <c r="BP14" s="86"/>
      <c r="BQ14" s="86"/>
      <c r="BR14" s="86"/>
      <c r="BS14" s="86"/>
      <c r="BT14" s="86"/>
      <c r="BU14" s="301">
        <f t="shared" si="4"/>
        <v>4</v>
      </c>
      <c r="BV14" s="302" t="str">
        <f>'PARAMETER '!B5</f>
        <v>Unternehmen Bereich 04</v>
      </c>
      <c r="BW14" s="301">
        <f t="shared" si="4"/>
        <v>4</v>
      </c>
      <c r="BX14" s="302" t="str">
        <f>'PARAMETER '!D5</f>
        <v>04 I Vorhandene Produktionsspeicher</v>
      </c>
      <c r="BY14" s="301">
        <f t="shared" si="4"/>
        <v>4</v>
      </c>
      <c r="BZ14" s="302" t="str">
        <f>'PARAMETER '!F5</f>
        <v>04 I Wuchtanlage</v>
      </c>
      <c r="CA14" s="301">
        <f t="shared" si="4"/>
        <v>4</v>
      </c>
      <c r="CB14" s="302" t="str">
        <f>'PARAMETER '!H5</f>
        <v>04 I Competence Center</v>
      </c>
      <c r="CC14" s="301">
        <f t="shared" si="4"/>
        <v>4</v>
      </c>
      <c r="CD14" s="302" t="str">
        <f>'PARAMETER '!J5</f>
        <v>04 I 9-17 uhr</v>
      </c>
      <c r="CE14" s="301">
        <f t="shared" si="4"/>
        <v>4</v>
      </c>
      <c r="CF14" s="302">
        <f>'PARAMETER '!L5</f>
        <v>0</v>
      </c>
      <c r="CG14" s="322"/>
      <c r="CH14" s="86"/>
      <c r="CI14" s="145"/>
      <c r="CJ14" s="152"/>
      <c r="CK14" s="191"/>
      <c r="CL14" s="152"/>
      <c r="CM14" s="152"/>
      <c r="CN14" s="145"/>
      <c r="CO14" s="145"/>
      <c r="CP14" s="145"/>
      <c r="CQ14" s="145"/>
      <c r="CR14" s="145"/>
      <c r="CS14" s="15"/>
      <c r="CT14" s="15"/>
      <c r="CU14" s="15"/>
      <c r="CV14" s="15"/>
      <c r="CW14" s="15"/>
      <c r="CX14" s="15"/>
      <c r="CY14" s="15"/>
      <c r="CZ14" s="15"/>
      <c r="DA14" s="15"/>
      <c r="DB14" s="15"/>
      <c r="DC14" s="15"/>
      <c r="DD14" s="15"/>
      <c r="DE14" s="15"/>
      <c r="DF14" s="15"/>
      <c r="DG14" s="15"/>
      <c r="DH14" s="15"/>
      <c r="DI14" s="15"/>
      <c r="DJ14" s="15"/>
    </row>
    <row r="15" spans="1:114" s="2" customFormat="1" ht="12.75" customHeight="1">
      <c r="A15" s="536" t="s">
        <v>20</v>
      </c>
      <c r="B15" s="199" t="s">
        <v>107</v>
      </c>
      <c r="C15" s="35"/>
      <c r="D15" s="36"/>
      <c r="E15" s="105"/>
      <c r="F15" s="407">
        <v>4</v>
      </c>
      <c r="G15" s="364" t="str">
        <f>A15</f>
        <v>Minimale elektrische Leistung (Ladeleistung - wenn abschaltbar, dann = 0)</v>
      </c>
      <c r="H15" s="424" t="e">
        <f>(C15+C18+C28+C42+C54+C66)/H13</f>
        <v>#DIV/0!</v>
      </c>
      <c r="I15" s="409" t="s">
        <v>107</v>
      </c>
      <c r="J15" s="425">
        <v>0.8</v>
      </c>
      <c r="K15" s="426">
        <v>0.6</v>
      </c>
      <c r="L15" s="426">
        <v>0.4</v>
      </c>
      <c r="M15" s="426">
        <v>0.2</v>
      </c>
      <c r="N15" s="427">
        <v>0</v>
      </c>
      <c r="O15" s="413">
        <v>2</v>
      </c>
      <c r="P15" s="414">
        <f>5*O15</f>
        <v>10</v>
      </c>
      <c r="Q15" s="404">
        <f>(IF($H13&lt;=0,0,IF($H$15&gt;=$J15,$J$11,IF($H$15&gt;=$K15,$K$11,IF($H$15&gt;=$L$15,$L$11,IF($H$15&gt;=$M$15,$M$11,IF($H$15&lt;$M$15,$N$11,0)))))))*O15</f>
        <v>0</v>
      </c>
      <c r="R15" s="381" t="s">
        <v>190</v>
      </c>
      <c r="S15" s="380"/>
      <c r="T15" s="381"/>
      <c r="U15" s="381"/>
      <c r="V15" s="381"/>
      <c r="W15" s="381"/>
      <c r="X15" s="381"/>
      <c r="Y15" s="392">
        <f t="shared" si="2"/>
        <v>5</v>
      </c>
      <c r="Z15" s="393" t="str">
        <f>'PARAMETER '!B6</f>
        <v>Unternehmen Bereich 05</v>
      </c>
      <c r="AA15" s="392">
        <f t="shared" si="2"/>
        <v>5</v>
      </c>
      <c r="AB15" s="393" t="str">
        <f>'PARAMETER '!D6</f>
        <v>05 I Reduzierbare Prozesse 
(kurzfristig, Aktivierungshorizont &lt;1 Stunde, nicht planbar)</v>
      </c>
      <c r="AC15" s="392">
        <f t="shared" si="2"/>
        <v>5</v>
      </c>
      <c r="AD15" s="393" t="str">
        <f>'PARAMETER '!F6</f>
        <v>05 I Prüffeld</v>
      </c>
      <c r="AE15" s="392">
        <f t="shared" si="2"/>
        <v>5</v>
      </c>
      <c r="AF15" s="393" t="str">
        <f>'PARAMETER '!H6</f>
        <v>05 I Einzelfertigung Prozess</v>
      </c>
      <c r="AG15" s="392">
        <f t="shared" si="2"/>
        <v>5</v>
      </c>
      <c r="AH15" s="393" t="str">
        <f>'PARAMETER '!J6</f>
        <v>05 I 9 -18 Uhr</v>
      </c>
      <c r="AI15" s="392">
        <f t="shared" si="2"/>
        <v>5</v>
      </c>
      <c r="AJ15" s="393">
        <f>'PARAMETER '!L6</f>
        <v>0</v>
      </c>
      <c r="AK15" s="415">
        <f>Q15/O15</f>
        <v>0</v>
      </c>
      <c r="AL15" s="369"/>
      <c r="AM15" s="163"/>
      <c r="AN15" s="163"/>
      <c r="AO15" s="524"/>
      <c r="AP15" s="163"/>
      <c r="AQ15" s="163"/>
      <c r="AR15" s="163"/>
      <c r="AS15" s="163"/>
      <c r="AT15" s="163"/>
      <c r="AU15" s="163"/>
      <c r="AV15" s="163"/>
      <c r="AW15" s="76"/>
      <c r="AX15" s="76"/>
      <c r="AY15" s="76"/>
      <c r="AZ15" s="76"/>
      <c r="BA15" s="8"/>
      <c r="BB15" s="8"/>
      <c r="BC15" s="8"/>
      <c r="BD15" s="92"/>
      <c r="BE15" s="88"/>
      <c r="BF15" s="110"/>
      <c r="BG15" s="110"/>
      <c r="BH15" s="110"/>
      <c r="BI15" s="110"/>
      <c r="BJ15" s="110"/>
      <c r="BK15" s="89"/>
      <c r="BL15" s="89"/>
      <c r="BM15" s="114"/>
      <c r="BN15" s="86"/>
      <c r="BO15" s="86"/>
      <c r="BP15" s="86"/>
      <c r="BQ15" s="86"/>
      <c r="BR15" s="86"/>
      <c r="BS15" s="86"/>
      <c r="BT15" s="86"/>
      <c r="BU15" s="301">
        <f t="shared" si="4"/>
        <v>5</v>
      </c>
      <c r="BV15" s="302" t="str">
        <f>'PARAMETER '!B6</f>
        <v>Unternehmen Bereich 05</v>
      </c>
      <c r="BW15" s="301">
        <f t="shared" si="4"/>
        <v>5</v>
      </c>
      <c r="BX15" s="302" t="str">
        <f>'PARAMETER '!D6</f>
        <v>05 I Reduzierbare Prozesse 
(kurzfristig, Aktivierungshorizont &lt;1 Stunde, nicht planbar)</v>
      </c>
      <c r="BY15" s="301">
        <f t="shared" si="4"/>
        <v>5</v>
      </c>
      <c r="BZ15" s="302" t="str">
        <f>'PARAMETER '!F6</f>
        <v>05 I Prüffeld</v>
      </c>
      <c r="CA15" s="301">
        <f t="shared" si="4"/>
        <v>5</v>
      </c>
      <c r="CB15" s="302" t="str">
        <f>'PARAMETER '!H6</f>
        <v>05 I Einzelfertigung Prozess</v>
      </c>
      <c r="CC15" s="301">
        <f t="shared" si="4"/>
        <v>5</v>
      </c>
      <c r="CD15" s="302" t="str">
        <f>'PARAMETER '!J6</f>
        <v>05 I 9 -18 Uhr</v>
      </c>
      <c r="CE15" s="301">
        <f t="shared" si="4"/>
        <v>5</v>
      </c>
      <c r="CF15" s="302">
        <f>'PARAMETER '!L6</f>
        <v>0</v>
      </c>
      <c r="CG15" s="322"/>
      <c r="CH15" s="43"/>
      <c r="CI15" s="152"/>
      <c r="CJ15" s="152"/>
      <c r="CK15" s="191"/>
      <c r="CL15" s="152"/>
      <c r="CM15" s="152"/>
      <c r="CN15" s="152"/>
      <c r="CO15" s="152"/>
      <c r="CP15" s="152"/>
      <c r="CQ15" s="152"/>
      <c r="CR15" s="152"/>
      <c r="CS15" s="8"/>
      <c r="CT15" s="8"/>
      <c r="CU15" s="8"/>
      <c r="CV15" s="8"/>
      <c r="CW15" s="8"/>
      <c r="CX15" s="8"/>
      <c r="CY15" s="8"/>
      <c r="CZ15" s="8"/>
      <c r="DA15" s="8"/>
      <c r="DB15" s="8"/>
      <c r="DC15" s="8"/>
      <c r="DD15" s="8"/>
      <c r="DE15" s="8"/>
      <c r="DF15" s="8"/>
      <c r="DG15" s="8"/>
      <c r="DH15" s="8"/>
      <c r="DI15" s="8"/>
      <c r="DJ15" s="8"/>
    </row>
    <row r="16" spans="1:114" s="4" customFormat="1" ht="15" customHeight="1">
      <c r="A16" s="9" t="s">
        <v>42</v>
      </c>
      <c r="B16" s="204"/>
      <c r="C16" s="27" t="s">
        <v>76</v>
      </c>
      <c r="D16" s="28"/>
      <c r="E16" s="86"/>
      <c r="F16" s="428">
        <v>5</v>
      </c>
      <c r="G16" s="364" t="s">
        <v>191</v>
      </c>
      <c r="H16" s="408">
        <f>C13+C19+C29+C43+C55+C67</f>
        <v>0</v>
      </c>
      <c r="I16" s="409" t="s">
        <v>107</v>
      </c>
      <c r="J16" s="410">
        <f>J13</f>
        <v>20</v>
      </c>
      <c r="K16" s="411">
        <f>K13</f>
        <v>250</v>
      </c>
      <c r="L16" s="411">
        <f>L13</f>
        <v>500</v>
      </c>
      <c r="M16" s="411">
        <f>M13</f>
        <v>1000</v>
      </c>
      <c r="N16" s="412">
        <f>N13</f>
        <v>2000</v>
      </c>
      <c r="O16" s="429">
        <v>4</v>
      </c>
      <c r="P16" s="414">
        <f>5*O16</f>
        <v>20</v>
      </c>
      <c r="Q16" s="404">
        <f>(IF($H16=0,0,IF($H$16=0,0,IF($H$16&lt;=$J16,$J$11,IF($H$16&lt;=$K16,$K$11,IF($H$16&lt;=$L16,$L$11,IF($H$16&lt;=$M16,$M$11,IF(AND($H$16&lt;=$N16,$H$16)&gt;$N16,$N$11,0))))))))*O16</f>
        <v>0</v>
      </c>
      <c r="R16" s="381" t="s">
        <v>188</v>
      </c>
      <c r="S16" s="380"/>
      <c r="T16" s="381"/>
      <c r="U16" s="381"/>
      <c r="V16" s="381"/>
      <c r="W16" s="381"/>
      <c r="X16" s="381"/>
      <c r="Y16" s="392">
        <f t="shared" si="2"/>
        <v>6</v>
      </c>
      <c r="Z16" s="393" t="str">
        <f>'PARAMETER '!B7</f>
        <v>Unternehmen Bereich 06</v>
      </c>
      <c r="AA16" s="392">
        <f t="shared" si="2"/>
        <v>6</v>
      </c>
      <c r="AB16" s="393" t="str">
        <f>'PARAMETER '!D7</f>
        <v>06 I Erhöhbare Prozesse 
(kurzfristig, Aktivierungshorizont &lt;1 Stunde, nicht planbar)</v>
      </c>
      <c r="AC16" s="392">
        <f t="shared" si="2"/>
        <v>6</v>
      </c>
      <c r="AD16" s="393" t="str">
        <f>'PARAMETER '!F7</f>
        <v>06 I Ofen</v>
      </c>
      <c r="AE16" s="392">
        <f t="shared" si="2"/>
        <v>6</v>
      </c>
      <c r="AF16" s="393" t="str">
        <f>'PARAMETER '!H7</f>
        <v>06 I E-Auto</v>
      </c>
      <c r="AG16" s="392">
        <f t="shared" si="2"/>
        <v>6</v>
      </c>
      <c r="AH16" s="393" t="str">
        <f>'PARAMETER '!J7</f>
        <v>06 I 7-18 Uhr</v>
      </c>
      <c r="AI16" s="392">
        <f t="shared" si="2"/>
        <v>6</v>
      </c>
      <c r="AJ16" s="393">
        <f>'PARAMETER '!L7</f>
        <v>0</v>
      </c>
      <c r="AK16" s="415">
        <f t="shared" si="3"/>
        <v>0</v>
      </c>
      <c r="AL16" s="67"/>
      <c r="AM16" s="164"/>
      <c r="AN16" s="164"/>
      <c r="AO16" s="333"/>
      <c r="AP16" s="164"/>
      <c r="AQ16" s="164"/>
      <c r="AR16" s="164"/>
      <c r="AS16" s="164"/>
      <c r="AT16" s="164"/>
      <c r="AU16" s="164"/>
      <c r="AV16" s="164"/>
      <c r="AW16" s="77"/>
      <c r="AX16" s="77"/>
      <c r="AY16" s="77"/>
      <c r="AZ16" s="77"/>
      <c r="BA16" s="15"/>
      <c r="BB16" s="15"/>
      <c r="BC16" s="15"/>
      <c r="BD16" s="57"/>
      <c r="BE16" s="88"/>
      <c r="BF16" s="57"/>
      <c r="BG16" s="57"/>
      <c r="BH16" s="57"/>
      <c r="BI16" s="57"/>
      <c r="BJ16" s="57"/>
      <c r="BK16" s="89"/>
      <c r="BL16" s="89"/>
      <c r="BM16" s="114"/>
      <c r="BN16" s="86"/>
      <c r="BO16" s="86"/>
      <c r="BP16" s="86"/>
      <c r="BQ16" s="86"/>
      <c r="BR16" s="86"/>
      <c r="BS16" s="86"/>
      <c r="BT16" s="86"/>
      <c r="BU16" s="301">
        <f t="shared" si="4"/>
        <v>6</v>
      </c>
      <c r="BV16" s="302" t="str">
        <f>'PARAMETER '!B7</f>
        <v>Unternehmen Bereich 06</v>
      </c>
      <c r="BW16" s="301">
        <f t="shared" si="4"/>
        <v>6</v>
      </c>
      <c r="BX16" s="302" t="str">
        <f>'PARAMETER '!D7</f>
        <v>06 I Erhöhbare Prozesse 
(kurzfristig, Aktivierungshorizont &lt;1 Stunde, nicht planbar)</v>
      </c>
      <c r="BY16" s="301">
        <f t="shared" si="4"/>
        <v>6</v>
      </c>
      <c r="BZ16" s="302" t="str">
        <f>'PARAMETER '!F7</f>
        <v>06 I Ofen</v>
      </c>
      <c r="CA16" s="301">
        <f t="shared" si="4"/>
        <v>6</v>
      </c>
      <c r="CB16" s="302" t="str">
        <f>'PARAMETER '!H7</f>
        <v>06 I E-Auto</v>
      </c>
      <c r="CC16" s="301">
        <f t="shared" si="4"/>
        <v>6</v>
      </c>
      <c r="CD16" s="302" t="str">
        <f>'PARAMETER '!J7</f>
        <v>06 I 7-18 Uhr</v>
      </c>
      <c r="CE16" s="301">
        <f t="shared" si="4"/>
        <v>6</v>
      </c>
      <c r="CF16" s="302">
        <f>'PARAMETER '!L7</f>
        <v>0</v>
      </c>
      <c r="CG16" s="322"/>
      <c r="CH16" s="86"/>
      <c r="CI16" s="145"/>
      <c r="CJ16" s="145"/>
      <c r="CK16" s="190"/>
      <c r="CL16" s="145"/>
      <c r="CM16" s="145"/>
      <c r="CN16" s="145"/>
      <c r="CO16" s="145"/>
      <c r="CP16" s="145"/>
      <c r="CQ16" s="145"/>
      <c r="CR16" s="145"/>
      <c r="CS16" s="15"/>
      <c r="CT16" s="15"/>
      <c r="CU16" s="15"/>
      <c r="CV16" s="15"/>
      <c r="CW16" s="15"/>
      <c r="CX16" s="15"/>
      <c r="CY16" s="15"/>
      <c r="CZ16" s="15"/>
      <c r="DA16" s="15"/>
      <c r="DB16" s="15"/>
      <c r="DC16" s="15"/>
      <c r="DD16" s="15"/>
      <c r="DE16" s="15"/>
      <c r="DF16" s="15"/>
      <c r="DG16" s="15"/>
      <c r="DH16" s="15"/>
      <c r="DI16" s="15"/>
      <c r="DJ16" s="15"/>
    </row>
    <row r="17" spans="1:114" s="2" customFormat="1" ht="12.75" customHeight="1" outlineLevel="1">
      <c r="A17" s="536" t="s">
        <v>7</v>
      </c>
      <c r="B17" s="199" t="s">
        <v>0</v>
      </c>
      <c r="C17" s="47"/>
      <c r="D17" s="37"/>
      <c r="E17" s="43"/>
      <c r="F17" s="428">
        <f t="shared" ref="F17:F28" si="5">F16+1</f>
        <v>6</v>
      </c>
      <c r="G17" s="364" t="str">
        <f t="shared" ref="G17:G22" si="6">A20</f>
        <v xml:space="preserve">Jährlicher Strombezug </v>
      </c>
      <c r="H17" s="408">
        <f>C20+C40+C52+C64</f>
        <v>0</v>
      </c>
      <c r="I17" s="409" t="s">
        <v>108</v>
      </c>
      <c r="J17" s="410">
        <v>10000</v>
      </c>
      <c r="K17" s="411">
        <v>100000</v>
      </c>
      <c r="L17" s="411">
        <v>500000</v>
      </c>
      <c r="M17" s="411">
        <v>1000000</v>
      </c>
      <c r="N17" s="412">
        <v>2000000</v>
      </c>
      <c r="O17" s="429">
        <v>3</v>
      </c>
      <c r="P17" s="414">
        <f>(IF(C4=A11,0,IF(C4=A16,0,5)))*O17</f>
        <v>15</v>
      </c>
      <c r="Q17" s="404">
        <f>(IF(H17=0,0,IF(H17&lt;=J17,J11,IF(H17&lt;=K17,K11,IF(H17&lt;=L17,L11,IF(H17&lt;=M17,M11,IF(OR(H17&lt;=N17,H17&gt;N17),N11,"0")))))))*O17</f>
        <v>0</v>
      </c>
      <c r="R17" s="381" t="s">
        <v>192</v>
      </c>
      <c r="S17" s="380"/>
      <c r="T17" s="381"/>
      <c r="U17" s="381"/>
      <c r="V17" s="381"/>
      <c r="W17" s="381"/>
      <c r="X17" s="381"/>
      <c r="Y17" s="392">
        <f t="shared" si="2"/>
        <v>7</v>
      </c>
      <c r="Z17" s="393" t="str">
        <f>'PARAMETER '!B8</f>
        <v>Unternehmen Bereich 07</v>
      </c>
      <c r="AA17" s="392">
        <f t="shared" si="2"/>
        <v>7</v>
      </c>
      <c r="AB17" s="393" t="str">
        <f>'PARAMETER '!D8</f>
        <v>07 I Verschiebbare Prozesse 
(planbar, Aktivierungshoriziont 1 Stunde - 1 Woche)</v>
      </c>
      <c r="AC17" s="392">
        <f t="shared" si="2"/>
        <v>7</v>
      </c>
      <c r="AD17" s="393" t="str">
        <f>'PARAMETER '!F8</f>
        <v>07 I Druckluftstation</v>
      </c>
      <c r="AE17" s="392">
        <f t="shared" si="2"/>
        <v>7</v>
      </c>
      <c r="AF17" s="393" t="str">
        <f>'PARAMETER '!H8</f>
        <v>07 I Gabelstapler</v>
      </c>
      <c r="AG17" s="392">
        <f t="shared" si="2"/>
        <v>7</v>
      </c>
      <c r="AH17" s="393" t="str">
        <f>'PARAMETER '!J8</f>
        <v>07 I 6-18 Uhr</v>
      </c>
      <c r="AI17" s="392">
        <f t="shared" si="2"/>
        <v>7</v>
      </c>
      <c r="AJ17" s="393">
        <f>'PARAMETER '!L8</f>
        <v>0</v>
      </c>
      <c r="AK17" s="415">
        <f>Q17/O17</f>
        <v>0</v>
      </c>
      <c r="AL17" s="369"/>
      <c r="AM17" s="163"/>
      <c r="AN17" s="163"/>
      <c r="AO17" s="524"/>
      <c r="AP17" s="163"/>
      <c r="AQ17" s="163"/>
      <c r="AR17" s="163"/>
      <c r="AS17" s="163"/>
      <c r="AT17" s="163"/>
      <c r="AU17" s="163"/>
      <c r="AV17" s="163"/>
      <c r="AW17" s="76"/>
      <c r="AX17" s="76"/>
      <c r="AY17" s="76"/>
      <c r="AZ17" s="76"/>
      <c r="BA17" s="8"/>
      <c r="BB17" s="8"/>
      <c r="BC17" s="8"/>
      <c r="BD17" s="57"/>
      <c r="BE17" s="88"/>
      <c r="BF17" s="57"/>
      <c r="BG17" s="57"/>
      <c r="BH17" s="57"/>
      <c r="BI17" s="57"/>
      <c r="BJ17" s="57"/>
      <c r="BK17" s="89"/>
      <c r="BL17" s="89"/>
      <c r="BM17" s="114"/>
      <c r="BN17" s="67"/>
      <c r="BO17" s="67"/>
      <c r="BP17" s="86"/>
      <c r="BQ17" s="86"/>
      <c r="BR17" s="86"/>
      <c r="BS17" s="86"/>
      <c r="BT17" s="86"/>
      <c r="BU17" s="301">
        <f t="shared" si="4"/>
        <v>7</v>
      </c>
      <c r="BV17" s="302" t="str">
        <f>'PARAMETER '!B8</f>
        <v>Unternehmen Bereich 07</v>
      </c>
      <c r="BW17" s="301">
        <f t="shared" si="4"/>
        <v>7</v>
      </c>
      <c r="BX17" s="302" t="str">
        <f>'PARAMETER '!D8</f>
        <v>07 I Verschiebbare Prozesse 
(planbar, Aktivierungshoriziont 1 Stunde - 1 Woche)</v>
      </c>
      <c r="BY17" s="301">
        <f t="shared" si="4"/>
        <v>7</v>
      </c>
      <c r="BZ17" s="302" t="str">
        <f>'PARAMETER '!F8</f>
        <v>07 I Druckluftstation</v>
      </c>
      <c r="CA17" s="301">
        <f t="shared" si="4"/>
        <v>7</v>
      </c>
      <c r="CB17" s="302" t="str">
        <f>'PARAMETER '!H8</f>
        <v>07 I Gabelstapler</v>
      </c>
      <c r="CC17" s="301">
        <f t="shared" si="4"/>
        <v>7</v>
      </c>
      <c r="CD17" s="302" t="str">
        <f>'PARAMETER '!J8</f>
        <v>07 I 6-18 Uhr</v>
      </c>
      <c r="CE17" s="301">
        <f t="shared" si="4"/>
        <v>7</v>
      </c>
      <c r="CF17" s="302">
        <f>'PARAMETER '!L8</f>
        <v>0</v>
      </c>
      <c r="CG17" s="322"/>
      <c r="CH17" s="43"/>
      <c r="CI17" s="152"/>
      <c r="CJ17" s="152"/>
      <c r="CK17" s="191"/>
      <c r="CL17" s="152"/>
      <c r="CM17" s="152"/>
      <c r="CN17" s="152"/>
      <c r="CO17" s="152"/>
      <c r="CP17" s="152"/>
      <c r="CQ17" s="152"/>
      <c r="CR17" s="152"/>
      <c r="CS17" s="8"/>
      <c r="CT17" s="8"/>
      <c r="CU17" s="8"/>
      <c r="CV17" s="8"/>
      <c r="CW17" s="8"/>
      <c r="CX17" s="8"/>
      <c r="CY17" s="8"/>
      <c r="CZ17" s="8"/>
      <c r="DA17" s="8"/>
      <c r="DB17" s="8"/>
      <c r="DC17" s="8"/>
      <c r="DD17" s="8"/>
      <c r="DE17" s="8"/>
      <c r="DF17" s="8"/>
      <c r="DG17" s="8"/>
      <c r="DH17" s="8"/>
      <c r="DI17" s="8"/>
      <c r="DJ17" s="8"/>
    </row>
    <row r="18" spans="1:114" s="2" customFormat="1" ht="12.75" customHeight="1" outlineLevel="1">
      <c r="A18" s="536" t="s">
        <v>9</v>
      </c>
      <c r="B18" s="199" t="s">
        <v>0</v>
      </c>
      <c r="C18" s="33"/>
      <c r="D18" s="34"/>
      <c r="E18" s="43"/>
      <c r="F18" s="407">
        <f t="shared" si="5"/>
        <v>7</v>
      </c>
      <c r="G18" s="364" t="str">
        <f t="shared" si="6"/>
        <v>Vorbereitungszeit, nach der eine Leistungsanpassung durchgeführt werden kann</v>
      </c>
      <c r="H18" s="408">
        <f>C21+C30+C44+C56+C69</f>
        <v>0</v>
      </c>
      <c r="I18" s="409" t="s">
        <v>109</v>
      </c>
      <c r="J18" s="430">
        <v>120</v>
      </c>
      <c r="K18" s="431">
        <v>120</v>
      </c>
      <c r="L18" s="431">
        <v>60</v>
      </c>
      <c r="M18" s="431">
        <v>15</v>
      </c>
      <c r="N18" s="432">
        <v>1</v>
      </c>
      <c r="O18" s="413">
        <v>1</v>
      </c>
      <c r="P18" s="414">
        <f>(IF(C4=A11,0,5))*O18</f>
        <v>5</v>
      </c>
      <c r="Q18" s="404">
        <f>(IF($H18=0,0,IF($H18&lt;=$N18,$N$11,IF($H18&lt;=$M18,$M$11,IF($H18&lt;=$L18,$L$11,IF($H18&lt;=$K18,$K$11,IF($H18&gt;$J18,$J$11,0)))))))*O18</f>
        <v>0</v>
      </c>
      <c r="R18" s="381" t="s">
        <v>193</v>
      </c>
      <c r="S18" s="380"/>
      <c r="T18" s="381"/>
      <c r="U18" s="381"/>
      <c r="V18" s="381"/>
      <c r="W18" s="381"/>
      <c r="X18" s="381"/>
      <c r="Y18" s="392">
        <f t="shared" si="2"/>
        <v>8</v>
      </c>
      <c r="Z18" s="393" t="str">
        <f>'PARAMETER '!B9</f>
        <v>Unternehmen Bereich 08</v>
      </c>
      <c r="AA18" s="392">
        <f t="shared" si="2"/>
        <v>8</v>
      </c>
      <c r="AB18" s="393">
        <f>'PARAMETER '!D9</f>
        <v>0</v>
      </c>
      <c r="AC18" s="392">
        <f t="shared" si="2"/>
        <v>8</v>
      </c>
      <c r="AD18" s="393" t="str">
        <f>'PARAMETER '!F9</f>
        <v>08 I Lötofen</v>
      </c>
      <c r="AE18" s="392">
        <f t="shared" si="2"/>
        <v>8</v>
      </c>
      <c r="AF18" s="393" t="str">
        <f>'PARAMETER '!H9</f>
        <v>08 I Fernwärme</v>
      </c>
      <c r="AG18" s="392">
        <f t="shared" si="2"/>
        <v>8</v>
      </c>
      <c r="AH18" s="393" t="str">
        <f>'PARAMETER '!J9</f>
        <v>08 I 6-19 Uhr</v>
      </c>
      <c r="AI18" s="392">
        <f t="shared" si="2"/>
        <v>8</v>
      </c>
      <c r="AJ18" s="393">
        <f>'PARAMETER '!L9</f>
        <v>0</v>
      </c>
      <c r="AK18" s="415">
        <f t="shared" si="3"/>
        <v>0</v>
      </c>
      <c r="AL18" s="369"/>
      <c r="AM18" s="76"/>
      <c r="AN18" s="76"/>
      <c r="AO18" s="524"/>
      <c r="AP18" s="76"/>
      <c r="AQ18" s="76"/>
      <c r="AR18" s="76"/>
      <c r="AS18" s="76"/>
      <c r="AT18" s="76"/>
      <c r="AU18" s="76"/>
      <c r="AV18" s="76"/>
      <c r="AW18" s="76"/>
      <c r="AX18" s="76"/>
      <c r="AY18" s="76"/>
      <c r="AZ18" s="76"/>
      <c r="BA18" s="8"/>
      <c r="BB18" s="8"/>
      <c r="BC18" s="8"/>
      <c r="BD18" s="57"/>
      <c r="BE18" s="88"/>
      <c r="BF18" s="89"/>
      <c r="BG18" s="89"/>
      <c r="BH18" s="89"/>
      <c r="BI18" s="89"/>
      <c r="BJ18" s="89"/>
      <c r="BK18" s="89"/>
      <c r="BL18" s="89"/>
      <c r="BM18" s="114"/>
      <c r="BN18" s="67"/>
      <c r="BO18" s="67"/>
      <c r="BP18" s="86"/>
      <c r="BQ18" s="86"/>
      <c r="BR18" s="86"/>
      <c r="BS18" s="86"/>
      <c r="BT18" s="86"/>
      <c r="BU18" s="301">
        <f t="shared" si="4"/>
        <v>8</v>
      </c>
      <c r="BV18" s="302" t="str">
        <f>'PARAMETER '!B9</f>
        <v>Unternehmen Bereich 08</v>
      </c>
      <c r="BW18" s="301">
        <f t="shared" si="4"/>
        <v>8</v>
      </c>
      <c r="BX18" s="302">
        <f>'PARAMETER '!D9</f>
        <v>0</v>
      </c>
      <c r="BY18" s="301">
        <f t="shared" si="4"/>
        <v>8</v>
      </c>
      <c r="BZ18" s="302" t="str">
        <f>'PARAMETER '!F9</f>
        <v>08 I Lötofen</v>
      </c>
      <c r="CA18" s="301">
        <f t="shared" si="4"/>
        <v>8</v>
      </c>
      <c r="CB18" s="302" t="str">
        <f>'PARAMETER '!H9</f>
        <v>08 I Fernwärme</v>
      </c>
      <c r="CC18" s="301">
        <f t="shared" si="4"/>
        <v>8</v>
      </c>
      <c r="CD18" s="302" t="str">
        <f>'PARAMETER '!J9</f>
        <v>08 I 6-19 Uhr</v>
      </c>
      <c r="CE18" s="301">
        <f t="shared" si="4"/>
        <v>8</v>
      </c>
      <c r="CF18" s="302">
        <f>'PARAMETER '!L9</f>
        <v>0</v>
      </c>
      <c r="CG18" s="322"/>
      <c r="CH18" s="43"/>
      <c r="CI18" s="8"/>
      <c r="CJ18" s="8"/>
      <c r="CK18" s="191"/>
      <c r="CL18" s="8"/>
      <c r="CM18" s="8"/>
      <c r="CN18" s="8"/>
      <c r="CO18" s="8"/>
      <c r="CP18" s="8"/>
      <c r="CQ18" s="8"/>
      <c r="CR18" s="8"/>
      <c r="CS18" s="8"/>
      <c r="CT18" s="8"/>
      <c r="CU18" s="8"/>
      <c r="CV18" s="8"/>
      <c r="CW18" s="8"/>
      <c r="CX18" s="8"/>
      <c r="CY18" s="8"/>
      <c r="CZ18" s="8"/>
      <c r="DA18" s="8"/>
      <c r="DB18" s="8"/>
      <c r="DC18" s="8"/>
      <c r="DD18" s="8"/>
      <c r="DE18" s="8"/>
      <c r="DF18" s="8"/>
      <c r="DG18" s="8"/>
      <c r="DH18" s="8"/>
      <c r="DI18" s="8"/>
      <c r="DJ18" s="8"/>
    </row>
    <row r="19" spans="1:114" s="2" customFormat="1" ht="12.75" customHeight="1" outlineLevel="1">
      <c r="A19" s="536" t="s">
        <v>16</v>
      </c>
      <c r="B19" s="206" t="s">
        <v>0</v>
      </c>
      <c r="C19" s="33"/>
      <c r="D19" s="34"/>
      <c r="E19" s="43"/>
      <c r="F19" s="407">
        <f t="shared" si="5"/>
        <v>8</v>
      </c>
      <c r="G19" s="364" t="str">
        <f t="shared" si="6"/>
        <v>Zeit von Beginn bis Abschluss einer maximalen Verringerung der Leistung</v>
      </c>
      <c r="H19" s="408">
        <f>C22+C31+C45+C57+C70</f>
        <v>0</v>
      </c>
      <c r="I19" s="409" t="s">
        <v>109</v>
      </c>
      <c r="J19" s="430">
        <v>60</v>
      </c>
      <c r="K19" s="431">
        <v>60</v>
      </c>
      <c r="L19" s="431">
        <v>15</v>
      </c>
      <c r="M19" s="431">
        <v>5</v>
      </c>
      <c r="N19" s="432">
        <v>1</v>
      </c>
      <c r="O19" s="413">
        <v>1</v>
      </c>
      <c r="P19" s="414">
        <f>(IF(C4=A11,0,5))*O19</f>
        <v>5</v>
      </c>
      <c r="Q19" s="404">
        <f>(IF($H19=0,0,IF($H19&lt;=$N19,$N$11,IF($H19&lt;=$M19,$M$11,IF($H19&lt;=$L19,$L$11,IF($H19&lt;=$K19,$K$11,IF($H19&gt;$J19,$J$11,0)))))))*O19</f>
        <v>0</v>
      </c>
      <c r="R19" s="381" t="s">
        <v>193</v>
      </c>
      <c r="S19" s="380"/>
      <c r="T19" s="381"/>
      <c r="U19" s="381"/>
      <c r="V19" s="381"/>
      <c r="W19" s="381"/>
      <c r="X19" s="381"/>
      <c r="Y19" s="392">
        <f t="shared" si="2"/>
        <v>9</v>
      </c>
      <c r="Z19" s="393" t="str">
        <f>'PARAMETER '!B10</f>
        <v>Unternehmen Bereich 09</v>
      </c>
      <c r="AA19" s="392">
        <f t="shared" si="2"/>
        <v>9</v>
      </c>
      <c r="AB19" s="393">
        <f>'PARAMETER '!D10</f>
        <v>0</v>
      </c>
      <c r="AC19" s="392">
        <f t="shared" si="2"/>
        <v>9</v>
      </c>
      <c r="AD19" s="393" t="str">
        <f>'PARAMETER '!F10</f>
        <v>09 I Ladestation</v>
      </c>
      <c r="AE19" s="392">
        <f t="shared" si="2"/>
        <v>9</v>
      </c>
      <c r="AF19" s="393" t="str">
        <f>'PARAMETER '!H10</f>
        <v>09 I Niederspannungsprüfung</v>
      </c>
      <c r="AG19" s="392">
        <f t="shared" si="2"/>
        <v>9</v>
      </c>
      <c r="AH19" s="393" t="str">
        <f>'PARAMETER '!J10</f>
        <v>09 I 2 Schichten (6-22 Uhr)</v>
      </c>
      <c r="AI19" s="392">
        <f t="shared" si="2"/>
        <v>9</v>
      </c>
      <c r="AJ19" s="393">
        <f>'PARAMETER '!L10</f>
        <v>0</v>
      </c>
      <c r="AK19" s="415">
        <f>Q19/O19</f>
        <v>0</v>
      </c>
      <c r="AL19" s="369"/>
      <c r="AM19" s="76"/>
      <c r="AN19" s="76"/>
      <c r="AO19" s="524"/>
      <c r="AP19" s="76"/>
      <c r="AQ19" s="76"/>
      <c r="AR19" s="76"/>
      <c r="AS19" s="76"/>
      <c r="AT19" s="76"/>
      <c r="AU19" s="76"/>
      <c r="AV19" s="76"/>
      <c r="AW19" s="76"/>
      <c r="AX19" s="76"/>
      <c r="AY19" s="76"/>
      <c r="AZ19" s="76"/>
      <c r="BA19" s="8"/>
      <c r="BB19" s="8"/>
      <c r="BC19" s="8"/>
      <c r="BD19" s="57"/>
      <c r="BE19" s="88"/>
      <c r="BF19" s="89"/>
      <c r="BG19" s="89"/>
      <c r="BH19" s="89"/>
      <c r="BI19" s="89"/>
      <c r="BJ19" s="89"/>
      <c r="BK19" s="89"/>
      <c r="BL19" s="89"/>
      <c r="BM19" s="114"/>
      <c r="BN19" s="67"/>
      <c r="BO19" s="67"/>
      <c r="BP19" s="86"/>
      <c r="BQ19" s="86"/>
      <c r="BR19" s="86"/>
      <c r="BS19" s="86"/>
      <c r="BT19" s="86"/>
      <c r="BU19" s="301">
        <f t="shared" si="4"/>
        <v>9</v>
      </c>
      <c r="BV19" s="302" t="str">
        <f>'PARAMETER '!B10</f>
        <v>Unternehmen Bereich 09</v>
      </c>
      <c r="BW19" s="301">
        <f t="shared" si="4"/>
        <v>9</v>
      </c>
      <c r="BX19" s="302">
        <f>'PARAMETER '!D10</f>
        <v>0</v>
      </c>
      <c r="BY19" s="301">
        <f t="shared" si="4"/>
        <v>9</v>
      </c>
      <c r="BZ19" s="302" t="str">
        <f>'PARAMETER '!F10</f>
        <v>09 I Ladestation</v>
      </c>
      <c r="CA19" s="301">
        <f t="shared" si="4"/>
        <v>9</v>
      </c>
      <c r="CB19" s="302" t="str">
        <f>'PARAMETER '!H10</f>
        <v>09 I Niederspannungsprüfung</v>
      </c>
      <c r="CC19" s="301">
        <f t="shared" si="4"/>
        <v>9</v>
      </c>
      <c r="CD19" s="302" t="str">
        <f>'PARAMETER '!J10</f>
        <v>09 I 2 Schichten (6-22 Uhr)</v>
      </c>
      <c r="CE19" s="301">
        <f t="shared" si="4"/>
        <v>9</v>
      </c>
      <c r="CF19" s="302">
        <f>'PARAMETER '!L10</f>
        <v>0</v>
      </c>
      <c r="CG19" s="322"/>
      <c r="CH19" s="43"/>
      <c r="CI19" s="8"/>
      <c r="CJ19" s="8"/>
      <c r="CK19" s="191"/>
      <c r="CL19" s="8"/>
      <c r="CM19" s="8"/>
      <c r="CN19" s="8"/>
      <c r="CO19" s="8"/>
      <c r="CP19" s="8"/>
      <c r="CQ19" s="8"/>
      <c r="CR19" s="8"/>
      <c r="CS19" s="8"/>
      <c r="CT19" s="8"/>
      <c r="CU19" s="8"/>
      <c r="CV19" s="8"/>
      <c r="CW19" s="8"/>
      <c r="CX19" s="8"/>
      <c r="CY19" s="8"/>
      <c r="CZ19" s="8"/>
      <c r="DA19" s="8"/>
      <c r="DB19" s="8"/>
      <c r="DC19" s="8"/>
      <c r="DD19" s="8"/>
      <c r="DE19" s="8"/>
      <c r="DF19" s="8"/>
      <c r="DG19" s="8"/>
      <c r="DH19" s="8"/>
      <c r="DI19" s="8"/>
      <c r="DJ19" s="8"/>
    </row>
    <row r="20" spans="1:114" s="2" customFormat="1" ht="12.75" customHeight="1" outlineLevel="1">
      <c r="A20" s="536" t="s">
        <v>22</v>
      </c>
      <c r="B20" s="199" t="s">
        <v>1</v>
      </c>
      <c r="C20" s="33"/>
      <c r="D20" s="34"/>
      <c r="E20" s="43"/>
      <c r="F20" s="407">
        <f t="shared" si="5"/>
        <v>9</v>
      </c>
      <c r="G20" s="364" t="str">
        <f t="shared" si="6"/>
        <v>Zeit von Beginn bis Abschluss einer maximalen Erhöhung der Leistung</v>
      </c>
      <c r="H20" s="408">
        <f>C23+C32+C46+C58+C71</f>
        <v>0</v>
      </c>
      <c r="I20" s="409" t="s">
        <v>109</v>
      </c>
      <c r="J20" s="430">
        <v>60</v>
      </c>
      <c r="K20" s="431">
        <v>60</v>
      </c>
      <c r="L20" s="431">
        <v>15</v>
      </c>
      <c r="M20" s="431">
        <v>5</v>
      </c>
      <c r="N20" s="432">
        <v>1</v>
      </c>
      <c r="O20" s="413">
        <v>1</v>
      </c>
      <c r="P20" s="414">
        <f>(IF(C4=A11,0,5))*O20</f>
        <v>5</v>
      </c>
      <c r="Q20" s="404">
        <f>(IF($H20=0,0,IF($H20&lt;=$N20,$N$11,IF($H20&lt;=$M20,$M$11,IF($H20&lt;=$L20,$L$11,IF($H20&lt;=$K20,$K$11,IF($H20&gt;$J20,$J$11,0)))))))*O20</f>
        <v>0</v>
      </c>
      <c r="R20" s="381" t="s">
        <v>193</v>
      </c>
      <c r="S20" s="380"/>
      <c r="T20" s="381"/>
      <c r="U20" s="381"/>
      <c r="V20" s="381"/>
      <c r="W20" s="381"/>
      <c r="X20" s="381"/>
      <c r="Y20" s="392">
        <f t="shared" si="2"/>
        <v>10</v>
      </c>
      <c r="Z20" s="393" t="str">
        <f>'PARAMETER '!B11</f>
        <v>Unternehmen Bereich 10</v>
      </c>
      <c r="AA20" s="392">
        <f t="shared" si="2"/>
        <v>10</v>
      </c>
      <c r="AB20" s="393">
        <f>'PARAMETER '!D11</f>
        <v>0</v>
      </c>
      <c r="AC20" s="392">
        <f t="shared" si="2"/>
        <v>10</v>
      </c>
      <c r="AD20" s="393" t="str">
        <f>'PARAMETER '!F11</f>
        <v>10 I Wärme</v>
      </c>
      <c r="AE20" s="392">
        <f t="shared" si="2"/>
        <v>10</v>
      </c>
      <c r="AF20" s="393" t="str">
        <f>'PARAMETER '!H11</f>
        <v>10 I Mittelspannungsprüfung</v>
      </c>
      <c r="AG20" s="392">
        <f t="shared" si="2"/>
        <v>10</v>
      </c>
      <c r="AH20" s="393" t="str">
        <f>'PARAMETER '!J11</f>
        <v>10 I 3 Schichten (0-24 Uhr)</v>
      </c>
      <c r="AI20" s="392">
        <f t="shared" si="2"/>
        <v>10</v>
      </c>
      <c r="AJ20" s="393">
        <f>'PARAMETER '!L11</f>
        <v>0</v>
      </c>
      <c r="AK20" s="415">
        <f t="shared" si="3"/>
        <v>0</v>
      </c>
      <c r="AL20" s="369"/>
      <c r="AM20" s="76"/>
      <c r="AN20" s="76"/>
      <c r="AO20" s="524"/>
      <c r="AP20" s="76"/>
      <c r="AQ20" s="76"/>
      <c r="AR20" s="76"/>
      <c r="AS20" s="76"/>
      <c r="AT20" s="76"/>
      <c r="AU20" s="76"/>
      <c r="AV20" s="76"/>
      <c r="AW20" s="76"/>
      <c r="AX20" s="76"/>
      <c r="AY20" s="76"/>
      <c r="AZ20" s="76"/>
      <c r="BA20" s="8"/>
      <c r="BB20" s="8"/>
      <c r="BC20" s="8"/>
      <c r="BD20" s="57"/>
      <c r="BE20" s="88"/>
      <c r="BF20" s="89"/>
      <c r="BG20" s="89"/>
      <c r="BH20" s="89"/>
      <c r="BI20" s="89"/>
      <c r="BJ20" s="89"/>
      <c r="BK20" s="89"/>
      <c r="BL20" s="89"/>
      <c r="BM20" s="114"/>
      <c r="BN20" s="67"/>
      <c r="BO20" s="67"/>
      <c r="BP20" s="86"/>
      <c r="BQ20" s="86"/>
      <c r="BR20" s="86"/>
      <c r="BS20" s="86"/>
      <c r="BT20" s="86"/>
      <c r="BU20" s="301">
        <f t="shared" si="4"/>
        <v>10</v>
      </c>
      <c r="BV20" s="302" t="str">
        <f>'PARAMETER '!B11</f>
        <v>Unternehmen Bereich 10</v>
      </c>
      <c r="BW20" s="301">
        <f t="shared" si="4"/>
        <v>10</v>
      </c>
      <c r="BX20" s="302">
        <f>'PARAMETER '!D11</f>
        <v>0</v>
      </c>
      <c r="BY20" s="301">
        <f t="shared" si="4"/>
        <v>10</v>
      </c>
      <c r="BZ20" s="302" t="str">
        <f>'PARAMETER '!F11</f>
        <v>10 I Wärme</v>
      </c>
      <c r="CA20" s="301">
        <f t="shared" si="4"/>
        <v>10</v>
      </c>
      <c r="CB20" s="302" t="str">
        <f>'PARAMETER '!H11</f>
        <v>10 I Mittelspannungsprüfung</v>
      </c>
      <c r="CC20" s="301">
        <f t="shared" si="4"/>
        <v>10</v>
      </c>
      <c r="CD20" s="302" t="str">
        <f>'PARAMETER '!J11</f>
        <v>10 I 3 Schichten (0-24 Uhr)</v>
      </c>
      <c r="CE20" s="301">
        <f t="shared" si="4"/>
        <v>10</v>
      </c>
      <c r="CF20" s="302">
        <f>'PARAMETER '!L11</f>
        <v>0</v>
      </c>
      <c r="CG20" s="322"/>
      <c r="CH20" s="43"/>
      <c r="CI20" s="8"/>
      <c r="CJ20" s="8"/>
      <c r="CK20" s="191"/>
      <c r="CL20" s="8"/>
      <c r="CM20" s="8"/>
      <c r="CN20" s="8"/>
      <c r="CO20" s="8"/>
      <c r="CP20" s="8"/>
      <c r="CQ20" s="8"/>
      <c r="CR20" s="8"/>
      <c r="CS20" s="8"/>
      <c r="CT20" s="8"/>
      <c r="CU20" s="8"/>
      <c r="CV20" s="8"/>
      <c r="CW20" s="8"/>
      <c r="CX20" s="8"/>
      <c r="CY20" s="8"/>
      <c r="CZ20" s="8"/>
      <c r="DA20" s="8"/>
      <c r="DB20" s="8"/>
      <c r="DC20" s="8"/>
      <c r="DD20" s="8"/>
      <c r="DE20" s="8"/>
      <c r="DF20" s="8"/>
      <c r="DG20" s="8"/>
      <c r="DH20" s="8"/>
      <c r="DI20" s="8"/>
      <c r="DJ20" s="8"/>
    </row>
    <row r="21" spans="1:114" s="2" customFormat="1" ht="12.75" customHeight="1" outlineLevel="1">
      <c r="A21" s="536" t="s">
        <v>12</v>
      </c>
      <c r="B21" s="199" t="s">
        <v>109</v>
      </c>
      <c r="C21" s="33"/>
      <c r="D21" s="34"/>
      <c r="E21" s="43"/>
      <c r="F21" s="428">
        <f t="shared" si="5"/>
        <v>10</v>
      </c>
      <c r="G21" s="364" t="str">
        <f t="shared" si="6"/>
        <v>Maximal mögliche Verschiebedauer für den Prozess</v>
      </c>
      <c r="H21" s="408">
        <f>C24+C72</f>
        <v>0</v>
      </c>
      <c r="I21" s="409" t="s">
        <v>109</v>
      </c>
      <c r="J21" s="430">
        <v>5</v>
      </c>
      <c r="K21" s="431">
        <v>15</v>
      </c>
      <c r="L21" s="431">
        <v>60</v>
      </c>
      <c r="M21" s="431">
        <v>240</v>
      </c>
      <c r="N21" s="432">
        <v>240</v>
      </c>
      <c r="O21" s="429">
        <v>4</v>
      </c>
      <c r="P21" s="414">
        <f>(IF(C4=A16,5,IF(C4=A62,5,0)))*O21</f>
        <v>0</v>
      </c>
      <c r="Q21" s="404">
        <f>(IF($H21=0,0,IF($H21&lt;=$J21,$J$11,IF($H21&lt;=$K21,$K$11,IF($H21&lt;=$L21,$L$11,IF($H21&lt;=$M21,$M$11,IF($H21&gt;$N21,$N$11,0)))))))*O21</f>
        <v>0</v>
      </c>
      <c r="R21" s="381" t="s">
        <v>194</v>
      </c>
      <c r="S21" s="380"/>
      <c r="T21" s="381"/>
      <c r="U21" s="381"/>
      <c r="V21" s="381"/>
      <c r="W21" s="381"/>
      <c r="X21" s="381"/>
      <c r="Y21" s="392">
        <f t="shared" si="2"/>
        <v>11</v>
      </c>
      <c r="Z21" s="393">
        <f>'PARAMETER '!B12</f>
        <v>0</v>
      </c>
      <c r="AA21" s="392">
        <f t="shared" si="2"/>
        <v>11</v>
      </c>
      <c r="AB21" s="393">
        <f>'PARAMETER '!D12</f>
        <v>0</v>
      </c>
      <c r="AC21" s="392">
        <f t="shared" si="2"/>
        <v>11</v>
      </c>
      <c r="AD21" s="393" t="str">
        <f>'PARAMETER '!F12</f>
        <v>11 I Härterei</v>
      </c>
      <c r="AE21" s="392">
        <f t="shared" si="2"/>
        <v>11</v>
      </c>
      <c r="AF21" s="393" t="str">
        <f>'PARAMETER '!H12</f>
        <v>11 I Hochleistungsprüfung</v>
      </c>
      <c r="AG21" s="392">
        <f t="shared" si="2"/>
        <v>11</v>
      </c>
      <c r="AH21" s="393" t="str">
        <f>'PARAMETER '!J12</f>
        <v xml:space="preserve">11 I 16-6 Uhr inkl. SA / SO </v>
      </c>
      <c r="AI21" s="392">
        <f t="shared" si="2"/>
        <v>11</v>
      </c>
      <c r="AJ21" s="393">
        <f>'PARAMETER '!L12</f>
        <v>0</v>
      </c>
      <c r="AK21" s="415">
        <f t="shared" si="3"/>
        <v>0</v>
      </c>
      <c r="AL21" s="369"/>
      <c r="AM21" s="76"/>
      <c r="AN21" s="76"/>
      <c r="AO21" s="524"/>
      <c r="AP21" s="76"/>
      <c r="AQ21" s="76"/>
      <c r="AR21" s="76"/>
      <c r="AS21" s="76"/>
      <c r="AT21" s="76"/>
      <c r="AU21" s="76"/>
      <c r="AV21" s="76"/>
      <c r="AW21" s="76"/>
      <c r="AX21" s="76"/>
      <c r="AY21" s="76"/>
      <c r="AZ21" s="76"/>
      <c r="BA21" s="8"/>
      <c r="BB21" s="8"/>
      <c r="BC21" s="8"/>
      <c r="BD21" s="57"/>
      <c r="BE21" s="88"/>
      <c r="BF21" s="89"/>
      <c r="BG21" s="89"/>
      <c r="BH21" s="89"/>
      <c r="BI21" s="89"/>
      <c r="BJ21" s="89"/>
      <c r="BK21" s="89"/>
      <c r="BL21" s="89"/>
      <c r="BM21" s="114"/>
      <c r="BN21" s="67"/>
      <c r="BO21" s="67"/>
      <c r="BP21" s="86"/>
      <c r="BQ21" s="86"/>
      <c r="BR21" s="86"/>
      <c r="BS21" s="86"/>
      <c r="BT21" s="86"/>
      <c r="BU21" s="301">
        <f t="shared" si="4"/>
        <v>11</v>
      </c>
      <c r="BV21" s="302">
        <f>'PARAMETER '!B12</f>
        <v>0</v>
      </c>
      <c r="BW21" s="301">
        <f t="shared" si="4"/>
        <v>11</v>
      </c>
      <c r="BX21" s="302">
        <f>'PARAMETER '!D12</f>
        <v>0</v>
      </c>
      <c r="BY21" s="301">
        <f t="shared" si="4"/>
        <v>11</v>
      </c>
      <c r="BZ21" s="302" t="str">
        <f>'PARAMETER '!F12</f>
        <v>11 I Härterei</v>
      </c>
      <c r="CA21" s="301">
        <f t="shared" si="4"/>
        <v>11</v>
      </c>
      <c r="CB21" s="302" t="str">
        <f>'PARAMETER '!H12</f>
        <v>11 I Hochleistungsprüfung</v>
      </c>
      <c r="CC21" s="301">
        <f t="shared" si="4"/>
        <v>11</v>
      </c>
      <c r="CD21" s="302" t="str">
        <f>'PARAMETER '!J12</f>
        <v xml:space="preserve">11 I 16-6 Uhr inkl. SA / SO </v>
      </c>
      <c r="CE21" s="301">
        <f t="shared" si="4"/>
        <v>11</v>
      </c>
      <c r="CF21" s="302">
        <f>'PARAMETER '!L12</f>
        <v>0</v>
      </c>
      <c r="CG21" s="322"/>
      <c r="CH21" s="43"/>
      <c r="CI21" s="8"/>
      <c r="CJ21" s="8"/>
      <c r="CK21" s="191"/>
      <c r="CL21" s="8"/>
      <c r="CM21" s="8"/>
      <c r="CN21" s="8"/>
      <c r="CO21" s="8"/>
      <c r="CP21" s="8"/>
      <c r="CQ21" s="8"/>
      <c r="CR21" s="8"/>
      <c r="CS21" s="8"/>
      <c r="CT21" s="8"/>
      <c r="CU21" s="8"/>
      <c r="CV21" s="8"/>
      <c r="CW21" s="8"/>
      <c r="CX21" s="8"/>
      <c r="CY21" s="8"/>
      <c r="CZ21" s="8"/>
      <c r="DA21" s="8"/>
      <c r="DB21" s="8"/>
      <c r="DC21" s="8"/>
      <c r="DD21" s="8"/>
      <c r="DE21" s="8"/>
      <c r="DF21" s="8"/>
      <c r="DG21" s="8"/>
      <c r="DH21" s="8"/>
      <c r="DI21" s="8"/>
      <c r="DJ21" s="8"/>
    </row>
    <row r="22" spans="1:114" s="2" customFormat="1" ht="12.75" customHeight="1" outlineLevel="1">
      <c r="A22" s="536" t="s">
        <v>15</v>
      </c>
      <c r="B22" s="199" t="s">
        <v>109</v>
      </c>
      <c r="C22" s="33"/>
      <c r="D22" s="34"/>
      <c r="E22" s="43"/>
      <c r="F22" s="395">
        <f t="shared" si="5"/>
        <v>11</v>
      </c>
      <c r="G22" s="433" t="str">
        <f t="shared" si="6"/>
        <v>Wie groß ist die Speicherkapazität des Kältespeichers? (nicht vorhanden "0")</v>
      </c>
      <c r="H22" s="434">
        <f>C25</f>
        <v>0</v>
      </c>
      <c r="I22" s="435" t="s">
        <v>186</v>
      </c>
      <c r="J22" s="399">
        <v>100</v>
      </c>
      <c r="K22" s="400">
        <v>500</v>
      </c>
      <c r="L22" s="400">
        <v>1000</v>
      </c>
      <c r="M22" s="400">
        <v>2500</v>
      </c>
      <c r="N22" s="401">
        <v>5000</v>
      </c>
      <c r="O22" s="436">
        <v>2</v>
      </c>
      <c r="P22" s="437">
        <f>(IF(C4=A16,5,0))*O22</f>
        <v>0</v>
      </c>
      <c r="Q22" s="404">
        <f>(IF($H22=0,0,IF($H22&lt;=$J22,$J$11,IF($H22&lt;=$K22,$K$11,IF($H22&lt;=$L22,$L$11,IF($H22&lt;=$M22,$M$11,IF($H22&gt;$N22,$N$11,0)))))))*O22</f>
        <v>0</v>
      </c>
      <c r="R22" s="405" t="s">
        <v>195</v>
      </c>
      <c r="S22" s="380"/>
      <c r="T22" s="381"/>
      <c r="U22" s="381"/>
      <c r="V22" s="381"/>
      <c r="W22" s="381"/>
      <c r="X22" s="381"/>
      <c r="Y22" s="392">
        <f t="shared" si="2"/>
        <v>12</v>
      </c>
      <c r="Z22" s="393">
        <f>'PARAMETER '!B13</f>
        <v>0</v>
      </c>
      <c r="AA22" s="392">
        <f t="shared" si="2"/>
        <v>12</v>
      </c>
      <c r="AB22" s="393">
        <f>'PARAMETER '!D13</f>
        <v>0</v>
      </c>
      <c r="AC22" s="392">
        <f t="shared" si="2"/>
        <v>12</v>
      </c>
      <c r="AD22" s="393" t="str">
        <f>'PARAMETER '!F13</f>
        <v>12 I Sintern Keramik</v>
      </c>
      <c r="AE22" s="392">
        <f t="shared" si="2"/>
        <v>12</v>
      </c>
      <c r="AF22" s="393" t="str">
        <f>'PARAMETER '!H13</f>
        <v>12 I Erwärmungsprüfung</v>
      </c>
      <c r="AG22" s="392">
        <f t="shared" si="2"/>
        <v>12</v>
      </c>
      <c r="AH22" s="393">
        <f>'PARAMETER '!J13</f>
        <v>0</v>
      </c>
      <c r="AI22" s="392">
        <f t="shared" si="2"/>
        <v>12</v>
      </c>
      <c r="AJ22" s="393">
        <f>'PARAMETER '!L13</f>
        <v>0</v>
      </c>
      <c r="AK22" s="406">
        <f t="shared" si="3"/>
        <v>0</v>
      </c>
      <c r="AL22" s="369"/>
      <c r="AM22" s="76"/>
      <c r="AN22" s="76"/>
      <c r="AO22" s="524"/>
      <c r="AP22" s="76"/>
      <c r="AQ22" s="76"/>
      <c r="AR22" s="76"/>
      <c r="AS22" s="76"/>
      <c r="AT22" s="76"/>
      <c r="AU22" s="76"/>
      <c r="AV22" s="76"/>
      <c r="AW22" s="76"/>
      <c r="AX22" s="76"/>
      <c r="AY22" s="76"/>
      <c r="AZ22" s="76"/>
      <c r="BA22" s="8"/>
      <c r="BB22" s="8"/>
      <c r="BC22" s="8"/>
      <c r="BD22" s="57"/>
      <c r="BE22" s="87"/>
      <c r="BF22" s="57"/>
      <c r="BG22" s="57"/>
      <c r="BH22" s="57"/>
      <c r="BI22" s="57"/>
      <c r="BJ22" s="57"/>
      <c r="BK22" s="89"/>
      <c r="BL22" s="89"/>
      <c r="BM22" s="114"/>
      <c r="BN22" s="67"/>
      <c r="BO22" s="67"/>
      <c r="BP22" s="86"/>
      <c r="BQ22" s="86"/>
      <c r="BR22" s="86"/>
      <c r="BS22" s="86"/>
      <c r="BT22" s="86"/>
      <c r="BU22" s="301">
        <f t="shared" si="4"/>
        <v>12</v>
      </c>
      <c r="BV22" s="302">
        <f>'PARAMETER '!B13</f>
        <v>0</v>
      </c>
      <c r="BW22" s="301">
        <f t="shared" si="4"/>
        <v>12</v>
      </c>
      <c r="BX22" s="302">
        <f>'PARAMETER '!D13</f>
        <v>0</v>
      </c>
      <c r="BY22" s="301">
        <f t="shared" si="4"/>
        <v>12</v>
      </c>
      <c r="BZ22" s="302" t="str">
        <f>'PARAMETER '!F13</f>
        <v>12 I Sintern Keramik</v>
      </c>
      <c r="CA22" s="301">
        <f t="shared" si="4"/>
        <v>12</v>
      </c>
      <c r="CB22" s="302" t="str">
        <f>'PARAMETER '!H13</f>
        <v>12 I Erwärmungsprüfung</v>
      </c>
      <c r="CC22" s="301">
        <f t="shared" si="4"/>
        <v>12</v>
      </c>
      <c r="CD22" s="302">
        <f>'PARAMETER '!J13</f>
        <v>0</v>
      </c>
      <c r="CE22" s="301">
        <f t="shared" si="4"/>
        <v>12</v>
      </c>
      <c r="CF22" s="302">
        <f>'PARAMETER '!L13</f>
        <v>0</v>
      </c>
      <c r="CG22" s="322"/>
      <c r="CH22" s="43"/>
      <c r="CI22" s="8"/>
      <c r="CJ22" s="8"/>
      <c r="CK22" s="191"/>
      <c r="CL22" s="8"/>
      <c r="CM22" s="8"/>
      <c r="CN22" s="8"/>
      <c r="CO22" s="8"/>
      <c r="CP22" s="8"/>
      <c r="CQ22" s="8"/>
      <c r="CR22" s="8"/>
      <c r="CS22" s="8"/>
      <c r="CT22" s="8"/>
      <c r="CU22" s="8"/>
      <c r="CV22" s="8"/>
      <c r="CW22" s="8"/>
      <c r="CX22" s="8"/>
      <c r="CY22" s="8"/>
      <c r="CZ22" s="8"/>
      <c r="DA22" s="8"/>
      <c r="DB22" s="8"/>
      <c r="DC22" s="8"/>
      <c r="DD22" s="8"/>
      <c r="DE22" s="8"/>
      <c r="DF22" s="8"/>
      <c r="DG22" s="8"/>
      <c r="DH22" s="8"/>
      <c r="DI22" s="8"/>
      <c r="DJ22" s="8"/>
    </row>
    <row r="23" spans="1:114" s="2" customFormat="1" ht="12.75" customHeight="1" outlineLevel="1">
      <c r="A23" s="536" t="s">
        <v>14</v>
      </c>
      <c r="B23" s="199" t="s">
        <v>109</v>
      </c>
      <c r="C23" s="33"/>
      <c r="D23" s="34"/>
      <c r="E23" s="43"/>
      <c r="F23" s="395">
        <f t="shared" si="5"/>
        <v>12</v>
      </c>
      <c r="G23" s="433" t="str">
        <f>A33</f>
        <v>Maximale Dauer der Aufrechterhaltung der Notstromerzeugung</v>
      </c>
      <c r="H23" s="434">
        <f>C33</f>
        <v>0</v>
      </c>
      <c r="I23" s="435" t="s">
        <v>109</v>
      </c>
      <c r="J23" s="438">
        <v>15</v>
      </c>
      <c r="K23" s="439">
        <v>60</v>
      </c>
      <c r="L23" s="439">
        <f>60*4</f>
        <v>240</v>
      </c>
      <c r="M23" s="439">
        <f>60*12</f>
        <v>720</v>
      </c>
      <c r="N23" s="440">
        <f>60*24</f>
        <v>1440</v>
      </c>
      <c r="O23" s="436">
        <v>2</v>
      </c>
      <c r="P23" s="437">
        <f>(IF(C4=A26,5,0))*O23</f>
        <v>0</v>
      </c>
      <c r="Q23" s="404">
        <f>(IF($H23=0,0,IF($H23&lt;=$J23,$J$11,IF($H23&lt;=$K23,$K$11,IF($H23&lt;=$L23,$L$11,IF($H23&lt;=$M23,$M$11,IF($H23&gt;$N23,$N$11,0)))))))*O23</f>
        <v>0</v>
      </c>
      <c r="R23" s="405" t="s">
        <v>196</v>
      </c>
      <c r="S23" s="380"/>
      <c r="T23" s="381"/>
      <c r="U23" s="381"/>
      <c r="V23" s="381"/>
      <c r="W23" s="381"/>
      <c r="X23" s="381"/>
      <c r="Y23" s="392">
        <f t="shared" si="2"/>
        <v>13</v>
      </c>
      <c r="Z23" s="393">
        <f>'PARAMETER '!B14</f>
        <v>0</v>
      </c>
      <c r="AA23" s="392">
        <f t="shared" si="2"/>
        <v>13</v>
      </c>
      <c r="AB23" s="393">
        <f>'PARAMETER '!D14</f>
        <v>0</v>
      </c>
      <c r="AC23" s="392">
        <f t="shared" si="2"/>
        <v>13</v>
      </c>
      <c r="AD23" s="393" t="str">
        <f>'PARAMETER '!F14</f>
        <v>13 I Lötanlage</v>
      </c>
      <c r="AE23" s="392">
        <f t="shared" si="2"/>
        <v>13</v>
      </c>
      <c r="AF23" s="393" t="str">
        <f>'PARAMETER '!H14</f>
        <v>13 I Temperaturzelle</v>
      </c>
      <c r="AG23" s="392">
        <f t="shared" si="2"/>
        <v>13</v>
      </c>
      <c r="AH23" s="393">
        <f>'PARAMETER '!J14</f>
        <v>0</v>
      </c>
      <c r="AI23" s="392">
        <f t="shared" si="2"/>
        <v>13</v>
      </c>
      <c r="AJ23" s="393">
        <f>'PARAMETER '!L14</f>
        <v>0</v>
      </c>
      <c r="AK23" s="406">
        <f t="shared" si="3"/>
        <v>0</v>
      </c>
      <c r="AL23" s="369"/>
      <c r="AM23" s="76"/>
      <c r="AN23" s="76"/>
      <c r="AO23" s="524"/>
      <c r="AP23" s="76"/>
      <c r="AQ23" s="76"/>
      <c r="AR23" s="76"/>
      <c r="AS23" s="76"/>
      <c r="AT23" s="76"/>
      <c r="AU23" s="76"/>
      <c r="AV23" s="76"/>
      <c r="AW23" s="76"/>
      <c r="AX23" s="76"/>
      <c r="AY23" s="76"/>
      <c r="AZ23" s="76"/>
      <c r="BA23" s="8"/>
      <c r="BB23" s="8"/>
      <c r="BC23" s="8"/>
      <c r="BD23" s="57"/>
      <c r="BE23" s="87"/>
      <c r="BF23" s="89"/>
      <c r="BG23" s="89"/>
      <c r="BH23" s="89"/>
      <c r="BI23" s="89"/>
      <c r="BJ23" s="89"/>
      <c r="BK23" s="89"/>
      <c r="BL23" s="89"/>
      <c r="BM23" s="114"/>
      <c r="BN23" s="67"/>
      <c r="BO23" s="67"/>
      <c r="BP23" s="86"/>
      <c r="BQ23" s="86"/>
      <c r="BR23" s="86"/>
      <c r="BS23" s="86"/>
      <c r="BT23" s="86"/>
      <c r="BU23" s="301">
        <f t="shared" si="4"/>
        <v>13</v>
      </c>
      <c r="BV23" s="302">
        <f>'PARAMETER '!B14</f>
        <v>0</v>
      </c>
      <c r="BW23" s="301">
        <f t="shared" si="4"/>
        <v>13</v>
      </c>
      <c r="BX23" s="302">
        <f>'PARAMETER '!D14</f>
        <v>0</v>
      </c>
      <c r="BY23" s="301">
        <f t="shared" si="4"/>
        <v>13</v>
      </c>
      <c r="BZ23" s="302" t="str">
        <f>'PARAMETER '!F14</f>
        <v>13 I Lötanlage</v>
      </c>
      <c r="CA23" s="301">
        <f t="shared" si="4"/>
        <v>13</v>
      </c>
      <c r="CB23" s="302" t="str">
        <f>'PARAMETER '!H14</f>
        <v>13 I Temperaturzelle</v>
      </c>
      <c r="CC23" s="301">
        <f t="shared" si="4"/>
        <v>13</v>
      </c>
      <c r="CD23" s="302">
        <f>'PARAMETER '!J14</f>
        <v>0</v>
      </c>
      <c r="CE23" s="301">
        <f t="shared" si="4"/>
        <v>13</v>
      </c>
      <c r="CF23" s="302">
        <f>'PARAMETER '!L14</f>
        <v>0</v>
      </c>
      <c r="CG23" s="322"/>
      <c r="CH23" s="43"/>
      <c r="CI23" s="8"/>
      <c r="CJ23" s="8"/>
      <c r="CK23" s="191"/>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114" s="2" customFormat="1" ht="12.75" customHeight="1" outlineLevel="1">
      <c r="A24" s="536" t="s">
        <v>13</v>
      </c>
      <c r="B24" s="199" t="s">
        <v>109</v>
      </c>
      <c r="C24" s="38"/>
      <c r="D24" s="34"/>
      <c r="E24" s="43"/>
      <c r="F24" s="441">
        <f t="shared" si="5"/>
        <v>13</v>
      </c>
      <c r="G24" s="442" t="str">
        <f>A39</f>
        <v>Wird dieser Prozess nach einem Produktionsplan gesteuert?</v>
      </c>
      <c r="H24" s="443">
        <f>IF(C39&lt;&gt;"",IF(C39="Keine Angabe",0,C39),IF(C51&lt;&gt;"",IF(C51="Keine Angabe",0,C51),IF(C63&lt;&gt;"",IF(C63="Keine Angabe",0,C63),0)))</f>
        <v>0</v>
      </c>
      <c r="I24" s="409" t="s">
        <v>97</v>
      </c>
      <c r="J24" s="444" t="s">
        <v>197</v>
      </c>
      <c r="K24" s="445"/>
      <c r="L24" s="445" t="s">
        <v>198</v>
      </c>
      <c r="M24" s="445"/>
      <c r="N24" s="446" t="s">
        <v>110</v>
      </c>
      <c r="O24" s="443">
        <v>3</v>
      </c>
      <c r="P24" s="447">
        <f>(IF(C4=A11,0,IF(C4=A16,0,IF(C4=A26,0,5))))*O24</f>
        <v>15</v>
      </c>
      <c r="Q24" s="404">
        <f>(IF($H24=$J24,0,IF($H24=$L24,$L$11,IF($H24=$N24,$N$11,0))))*O24</f>
        <v>0</v>
      </c>
      <c r="R24" s="381" t="s">
        <v>199</v>
      </c>
      <c r="S24" s="380"/>
      <c r="T24" s="381"/>
      <c r="U24" s="381"/>
      <c r="V24" s="381"/>
      <c r="W24" s="381"/>
      <c r="X24" s="381"/>
      <c r="Y24" s="392">
        <f t="shared" si="2"/>
        <v>14</v>
      </c>
      <c r="Z24" s="393">
        <f>'PARAMETER '!B15</f>
        <v>0</v>
      </c>
      <c r="AA24" s="392">
        <f t="shared" si="2"/>
        <v>14</v>
      </c>
      <c r="AB24" s="393">
        <f>'PARAMETER '!D15</f>
        <v>0</v>
      </c>
      <c r="AC24" s="392">
        <f t="shared" si="2"/>
        <v>14</v>
      </c>
      <c r="AD24" s="393" t="str">
        <f>'PARAMETER '!F15</f>
        <v>14 I Kunststofffertigung</v>
      </c>
      <c r="AE24" s="392">
        <f t="shared" si="2"/>
        <v>14</v>
      </c>
      <c r="AF24" s="393" t="str">
        <f>'PARAMETER '!H15</f>
        <v>14 I Brennöfen</v>
      </c>
      <c r="AG24" s="392">
        <f t="shared" si="2"/>
        <v>14</v>
      </c>
      <c r="AH24" s="393">
        <f>'PARAMETER '!J15</f>
        <v>0</v>
      </c>
      <c r="AI24" s="392">
        <f t="shared" si="2"/>
        <v>14</v>
      </c>
      <c r="AJ24" s="393">
        <f>'PARAMETER '!L15</f>
        <v>0</v>
      </c>
      <c r="AK24" s="448">
        <f t="shared" si="3"/>
        <v>0</v>
      </c>
      <c r="AL24" s="369"/>
      <c r="AM24" s="76"/>
      <c r="AN24" s="76"/>
      <c r="AO24" s="525"/>
      <c r="AP24" s="76"/>
      <c r="AQ24" s="76"/>
      <c r="AR24" s="76"/>
      <c r="AS24" s="76"/>
      <c r="AT24" s="76"/>
      <c r="AU24" s="76"/>
      <c r="AV24" s="76"/>
      <c r="AW24" s="76"/>
      <c r="AX24" s="76"/>
      <c r="AY24" s="76"/>
      <c r="AZ24" s="76"/>
      <c r="BA24" s="8"/>
      <c r="BB24" s="8"/>
      <c r="BC24" s="8"/>
      <c r="BD24" s="89"/>
      <c r="BE24" s="88"/>
      <c r="BF24" s="111"/>
      <c r="BG24" s="111"/>
      <c r="BH24" s="111"/>
      <c r="BI24" s="111"/>
      <c r="BJ24" s="111"/>
      <c r="BK24" s="89"/>
      <c r="BL24" s="89"/>
      <c r="BM24" s="114"/>
      <c r="BN24" s="67"/>
      <c r="BO24" s="67"/>
      <c r="BP24" s="86"/>
      <c r="BQ24" s="86"/>
      <c r="BR24" s="86"/>
      <c r="BS24" s="86"/>
      <c r="BT24" s="86"/>
      <c r="BU24" s="301">
        <f t="shared" si="4"/>
        <v>14</v>
      </c>
      <c r="BV24" s="302">
        <f>'PARAMETER '!B15</f>
        <v>0</v>
      </c>
      <c r="BW24" s="301">
        <f t="shared" si="4"/>
        <v>14</v>
      </c>
      <c r="BX24" s="302">
        <f>'PARAMETER '!D15</f>
        <v>0</v>
      </c>
      <c r="BY24" s="301">
        <f t="shared" si="4"/>
        <v>14</v>
      </c>
      <c r="BZ24" s="302" t="str">
        <f>'PARAMETER '!F15</f>
        <v>14 I Kunststofffertigung</v>
      </c>
      <c r="CA24" s="301">
        <f t="shared" si="4"/>
        <v>14</v>
      </c>
      <c r="CB24" s="302" t="str">
        <f>'PARAMETER '!H15</f>
        <v>14 I Brennöfen</v>
      </c>
      <c r="CC24" s="301">
        <f t="shared" si="4"/>
        <v>14</v>
      </c>
      <c r="CD24" s="302">
        <f>'PARAMETER '!J15</f>
        <v>0</v>
      </c>
      <c r="CE24" s="301">
        <f t="shared" si="4"/>
        <v>14</v>
      </c>
      <c r="CF24" s="302">
        <f>'PARAMETER '!L15</f>
        <v>0</v>
      </c>
      <c r="CG24" s="322"/>
      <c r="CH24" s="43"/>
      <c r="CI24" s="8"/>
      <c r="CJ24" s="8"/>
      <c r="CK24" s="192"/>
      <c r="CL24" s="8"/>
      <c r="CM24" s="8"/>
      <c r="CN24" s="8"/>
      <c r="CO24" s="8"/>
      <c r="CP24" s="8"/>
      <c r="CQ24" s="8"/>
      <c r="CR24" s="8"/>
      <c r="CS24" s="8"/>
      <c r="CT24" s="8"/>
      <c r="CU24" s="8"/>
      <c r="CV24" s="8"/>
      <c r="CW24" s="8"/>
      <c r="CX24" s="8"/>
      <c r="CY24" s="8"/>
      <c r="CZ24" s="8"/>
      <c r="DA24" s="8"/>
      <c r="DB24" s="8"/>
      <c r="DC24" s="8"/>
      <c r="DD24" s="8"/>
      <c r="DE24" s="8"/>
      <c r="DF24" s="8"/>
      <c r="DG24" s="8"/>
      <c r="DH24" s="8"/>
      <c r="DI24" s="8"/>
      <c r="DJ24" s="8"/>
    </row>
    <row r="25" spans="1:114" s="2" customFormat="1" ht="12.75" customHeight="1" outlineLevel="1">
      <c r="A25" s="536" t="s">
        <v>71</v>
      </c>
      <c r="B25" s="199" t="s">
        <v>1</v>
      </c>
      <c r="C25" s="35"/>
      <c r="D25" s="36"/>
      <c r="E25" s="43"/>
      <c r="F25" s="428">
        <f t="shared" si="5"/>
        <v>14</v>
      </c>
      <c r="G25" s="364" t="str">
        <f>A47</f>
        <v>Maximale Unterbrechungs-/ Zuschaltdauer</v>
      </c>
      <c r="H25" s="408">
        <f>C47+C59</f>
        <v>0</v>
      </c>
      <c r="I25" s="409" t="s">
        <v>109</v>
      </c>
      <c r="J25" s="430">
        <v>5</v>
      </c>
      <c r="K25" s="431">
        <v>15</v>
      </c>
      <c r="L25" s="431">
        <v>60</v>
      </c>
      <c r="M25" s="431">
        <v>240</v>
      </c>
      <c r="N25" s="432">
        <v>240</v>
      </c>
      <c r="O25" s="429">
        <v>2</v>
      </c>
      <c r="P25" s="414">
        <f>(IF(C4=A38,5,IF(C4=A50,5,0)))*O25</f>
        <v>0</v>
      </c>
      <c r="Q25" s="404">
        <f>(IF($H25=0,0,IF($H25&lt;=$J25,$J$11,IF($H25&lt;=$K25,$K$11,IF($H25&lt;=$L25,$L$11,IF($H25&lt;=$M25,$M$11,IF($H25&gt;$N25,$N$11,0)))))))*O25</f>
        <v>0</v>
      </c>
      <c r="R25" s="381" t="s">
        <v>200</v>
      </c>
      <c r="S25" s="380"/>
      <c r="T25" s="381"/>
      <c r="U25" s="381"/>
      <c r="V25" s="381"/>
      <c r="W25" s="381"/>
      <c r="X25" s="381"/>
      <c r="Y25" s="392">
        <f t="shared" si="2"/>
        <v>15</v>
      </c>
      <c r="Z25" s="393">
        <f>'PARAMETER '!B16</f>
        <v>0</v>
      </c>
      <c r="AA25" s="392">
        <f t="shared" si="2"/>
        <v>15</v>
      </c>
      <c r="AB25" s="393">
        <f>'PARAMETER '!D16</f>
        <v>0</v>
      </c>
      <c r="AC25" s="392">
        <f t="shared" si="2"/>
        <v>15</v>
      </c>
      <c r="AD25" s="393">
        <f>'PARAMETER '!F16</f>
        <v>0</v>
      </c>
      <c r="AE25" s="392">
        <f t="shared" si="2"/>
        <v>15</v>
      </c>
      <c r="AF25" s="393" t="str">
        <f>'PARAMETER '!H16</f>
        <v>15 I Drucklufterzeugung</v>
      </c>
      <c r="AG25" s="392">
        <f t="shared" si="2"/>
        <v>15</v>
      </c>
      <c r="AH25" s="393">
        <f>'PARAMETER '!J16</f>
        <v>0</v>
      </c>
      <c r="AI25" s="392">
        <f t="shared" si="2"/>
        <v>15</v>
      </c>
      <c r="AJ25" s="393">
        <f>'PARAMETER '!L16</f>
        <v>0</v>
      </c>
      <c r="AK25" s="415">
        <f t="shared" si="3"/>
        <v>0</v>
      </c>
      <c r="AL25" s="369"/>
      <c r="AM25" s="76"/>
      <c r="AN25" s="76"/>
      <c r="AO25" s="524"/>
      <c r="AP25" s="76"/>
      <c r="AQ25" s="76"/>
      <c r="AR25" s="76"/>
      <c r="AS25" s="76"/>
      <c r="AT25" s="76"/>
      <c r="AU25" s="76"/>
      <c r="AV25" s="76"/>
      <c r="AW25" s="76"/>
      <c r="AX25" s="76"/>
      <c r="AY25" s="76"/>
      <c r="AZ25" s="76"/>
      <c r="BA25" s="8"/>
      <c r="BB25" s="8"/>
      <c r="BC25" s="8"/>
      <c r="BD25" s="57"/>
      <c r="BE25" s="88"/>
      <c r="BF25" s="89"/>
      <c r="BG25" s="89"/>
      <c r="BH25" s="89"/>
      <c r="BI25" s="89"/>
      <c r="BJ25" s="89"/>
      <c r="BK25" s="89"/>
      <c r="BL25" s="89"/>
      <c r="BM25" s="114"/>
      <c r="BN25" s="86"/>
      <c r="BO25" s="86"/>
      <c r="BP25" s="86"/>
      <c r="BQ25" s="86"/>
      <c r="BR25" s="86"/>
      <c r="BS25" s="86"/>
      <c r="BT25" s="86"/>
      <c r="BU25" s="301">
        <f t="shared" si="4"/>
        <v>15</v>
      </c>
      <c r="BV25" s="302">
        <f>'PARAMETER '!B16</f>
        <v>0</v>
      </c>
      <c r="BW25" s="301">
        <f t="shared" si="4"/>
        <v>15</v>
      </c>
      <c r="BX25" s="302">
        <f>'PARAMETER '!D16</f>
        <v>0</v>
      </c>
      <c r="BY25" s="301">
        <f t="shared" si="4"/>
        <v>15</v>
      </c>
      <c r="BZ25" s="302">
        <f>'PARAMETER '!F16</f>
        <v>0</v>
      </c>
      <c r="CA25" s="301">
        <f t="shared" si="4"/>
        <v>15</v>
      </c>
      <c r="CB25" s="302" t="str">
        <f>'PARAMETER '!H16</f>
        <v>15 I Drucklufterzeugung</v>
      </c>
      <c r="CC25" s="301">
        <f t="shared" si="4"/>
        <v>15</v>
      </c>
      <c r="CD25" s="302">
        <f>'PARAMETER '!J16</f>
        <v>0</v>
      </c>
      <c r="CE25" s="301">
        <f t="shared" si="4"/>
        <v>15</v>
      </c>
      <c r="CF25" s="302">
        <f>'PARAMETER '!L16</f>
        <v>0</v>
      </c>
      <c r="CG25" s="322"/>
      <c r="CH25" s="43"/>
      <c r="CI25" s="8"/>
      <c r="CJ25" s="8"/>
      <c r="CK25" s="191"/>
      <c r="CL25" s="8"/>
      <c r="CM25" s="8"/>
      <c r="CN25" s="8"/>
      <c r="CO25" s="8"/>
      <c r="CP25" s="8"/>
      <c r="CQ25" s="8"/>
      <c r="CR25" s="8"/>
      <c r="CS25" s="8"/>
      <c r="CT25" s="8"/>
      <c r="CU25" s="8"/>
      <c r="CV25" s="8"/>
      <c r="CW25" s="8"/>
      <c r="CX25" s="8"/>
      <c r="CY25" s="8"/>
      <c r="CZ25" s="8"/>
      <c r="DA25" s="8"/>
      <c r="DB25" s="8"/>
      <c r="DC25" s="8"/>
      <c r="DD25" s="8"/>
      <c r="DE25" s="8"/>
      <c r="DF25" s="8"/>
      <c r="DG25" s="8"/>
      <c r="DH25" s="8"/>
      <c r="DI25" s="8"/>
      <c r="DJ25" s="8"/>
    </row>
    <row r="26" spans="1:114" s="4" customFormat="1" ht="15" customHeight="1">
      <c r="A26" s="9" t="s">
        <v>41</v>
      </c>
      <c r="B26" s="204"/>
      <c r="C26" s="27" t="s">
        <v>76</v>
      </c>
      <c r="D26" s="28"/>
      <c r="E26" s="86"/>
      <c r="F26" s="407">
        <f t="shared" si="5"/>
        <v>15</v>
      </c>
      <c r="G26" s="364" t="s">
        <v>111</v>
      </c>
      <c r="H26" s="413">
        <f>IF(C48&lt;&gt;"",IF(C48="Keine Angabe",0,C48),IF(C60&lt;&gt;"",IF(C60="Keine Angabe",0,C60),0))</f>
        <v>0</v>
      </c>
      <c r="I26" s="409" t="s">
        <v>97</v>
      </c>
      <c r="J26" s="449" t="s">
        <v>110</v>
      </c>
      <c r="K26" s="450"/>
      <c r="L26" s="450"/>
      <c r="M26" s="450"/>
      <c r="N26" s="451" t="s">
        <v>197</v>
      </c>
      <c r="O26" s="413">
        <v>1</v>
      </c>
      <c r="P26" s="414">
        <f>(IF(C4=A38,5,IF(C4=A50,5,0)))*O26</f>
        <v>0</v>
      </c>
      <c r="Q26" s="404">
        <f>(IF($H26=$J26,$J$11,IF($H26=$N26,$N$11,0)))*O26</f>
        <v>0</v>
      </c>
      <c r="R26" s="381" t="s">
        <v>200</v>
      </c>
      <c r="S26" s="380"/>
      <c r="T26" s="381"/>
      <c r="U26" s="381"/>
      <c r="V26" s="381"/>
      <c r="W26" s="381"/>
      <c r="X26" s="381"/>
      <c r="Y26" s="392">
        <f t="shared" si="2"/>
        <v>16</v>
      </c>
      <c r="Z26" s="393">
        <f>'PARAMETER '!B17</f>
        <v>0</v>
      </c>
      <c r="AA26" s="392">
        <f t="shared" si="2"/>
        <v>16</v>
      </c>
      <c r="AB26" s="393">
        <f>'PARAMETER '!D17</f>
        <v>0</v>
      </c>
      <c r="AC26" s="392">
        <f t="shared" si="2"/>
        <v>16</v>
      </c>
      <c r="AD26" s="393">
        <f>'PARAMETER '!F17</f>
        <v>0</v>
      </c>
      <c r="AE26" s="392">
        <f t="shared" si="2"/>
        <v>16</v>
      </c>
      <c r="AF26" s="393" t="str">
        <f>'PARAMETER '!H17</f>
        <v>16 I Testzentrum</v>
      </c>
      <c r="AG26" s="392">
        <f t="shared" si="2"/>
        <v>16</v>
      </c>
      <c r="AH26" s="393">
        <f>'PARAMETER '!J17</f>
        <v>0</v>
      </c>
      <c r="AI26" s="392">
        <f t="shared" si="2"/>
        <v>16</v>
      </c>
      <c r="AJ26" s="393">
        <f>'PARAMETER '!L17</f>
        <v>0</v>
      </c>
      <c r="AK26" s="415">
        <f t="shared" si="3"/>
        <v>0</v>
      </c>
      <c r="AL26" s="67"/>
      <c r="AM26" s="77"/>
      <c r="AN26" s="77"/>
      <c r="AO26" s="333"/>
      <c r="AP26" s="77"/>
      <c r="AQ26" s="77"/>
      <c r="AR26" s="77"/>
      <c r="AS26" s="77"/>
      <c r="AT26" s="77"/>
      <c r="AU26" s="77"/>
      <c r="AV26" s="77"/>
      <c r="AW26" s="77"/>
      <c r="AX26" s="77"/>
      <c r="AY26" s="77"/>
      <c r="AZ26" s="77"/>
      <c r="BA26" s="15"/>
      <c r="BB26" s="15"/>
      <c r="BC26" s="15"/>
      <c r="BD26" s="89"/>
      <c r="BE26" s="88"/>
      <c r="BF26" s="111"/>
      <c r="BG26" s="111"/>
      <c r="BH26" s="111"/>
      <c r="BI26" s="111"/>
      <c r="BJ26" s="111"/>
      <c r="BK26" s="89"/>
      <c r="BL26" s="89"/>
      <c r="BM26" s="114"/>
      <c r="BN26" s="86"/>
      <c r="BO26" s="86"/>
      <c r="BP26" s="86"/>
      <c r="BQ26" s="86"/>
      <c r="BR26" s="86"/>
      <c r="BS26" s="86"/>
      <c r="BT26" s="86"/>
      <c r="BU26" s="301">
        <f t="shared" si="4"/>
        <v>16</v>
      </c>
      <c r="BV26" s="302">
        <f>'PARAMETER '!B17</f>
        <v>0</v>
      </c>
      <c r="BW26" s="301">
        <f t="shared" si="4"/>
        <v>16</v>
      </c>
      <c r="BX26" s="302">
        <f>'PARAMETER '!D17</f>
        <v>0</v>
      </c>
      <c r="BY26" s="301">
        <f t="shared" si="4"/>
        <v>16</v>
      </c>
      <c r="BZ26" s="302">
        <f>'PARAMETER '!F17</f>
        <v>0</v>
      </c>
      <c r="CA26" s="301">
        <f t="shared" si="4"/>
        <v>16</v>
      </c>
      <c r="CB26" s="302" t="str">
        <f>'PARAMETER '!H17</f>
        <v>16 I Testzentrum</v>
      </c>
      <c r="CC26" s="301">
        <f t="shared" si="4"/>
        <v>16</v>
      </c>
      <c r="CD26" s="302">
        <f>'PARAMETER '!J17</f>
        <v>0</v>
      </c>
      <c r="CE26" s="301">
        <f t="shared" si="4"/>
        <v>16</v>
      </c>
      <c r="CF26" s="302">
        <f>'PARAMETER '!L17</f>
        <v>0</v>
      </c>
      <c r="CG26" s="322"/>
      <c r="CH26" s="86"/>
      <c r="CI26" s="15"/>
      <c r="CJ26" s="15"/>
      <c r="CK26" s="190"/>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row>
    <row r="27" spans="1:114" s="2" customFormat="1" ht="12.75" customHeight="1" outlineLevel="1">
      <c r="A27" s="536" t="s">
        <v>7</v>
      </c>
      <c r="B27" s="199" t="s">
        <v>107</v>
      </c>
      <c r="C27" s="33"/>
      <c r="D27" s="37"/>
      <c r="E27" s="43"/>
      <c r="F27" s="428">
        <f t="shared" si="5"/>
        <v>16</v>
      </c>
      <c r="G27" s="364" t="str">
        <f>A49</f>
        <v>Welche technischen/wirtschaftlichen Konsequenzen 
hätte eine Ab-/Zuschaltung &lt;/= 15 min. Vorlaufzeit?</v>
      </c>
      <c r="H27" s="413">
        <f>IF(C49&lt;&gt;"",IF(C49="Keine Angabe",0,C49),IF(C61&lt;&gt;"",IF(C61="Keine Angabe",0,C61),IF(C73&lt;&gt;"",IF(C73="Keine Angabe",0,C73),0)))</f>
        <v>0</v>
      </c>
      <c r="I27" s="409" t="s">
        <v>97</v>
      </c>
      <c r="J27" s="449" t="s">
        <v>112</v>
      </c>
      <c r="K27" s="452" t="s">
        <v>201</v>
      </c>
      <c r="L27" s="452" t="s">
        <v>202</v>
      </c>
      <c r="M27" s="452" t="s">
        <v>203</v>
      </c>
      <c r="N27" s="451" t="s">
        <v>204</v>
      </c>
      <c r="O27" s="429">
        <v>2</v>
      </c>
      <c r="P27" s="414">
        <f>(IF(C4=A11,0,IF(C4=A16,0,IF(C4=A26,0,5))))*O27</f>
        <v>10</v>
      </c>
      <c r="Q27" s="404">
        <f>(IF($H27=$J27,$J$11,IF($H27=$K27,$K$11,IF($H27=$L27,$L$11,IF($H27=$M27,$M$11,IF($H27=$N27,$N$11,0))))))*O27</f>
        <v>0</v>
      </c>
      <c r="R27" s="381" t="s">
        <v>199</v>
      </c>
      <c r="S27" s="380"/>
      <c r="T27" s="381"/>
      <c r="U27" s="381"/>
      <c r="V27" s="381"/>
      <c r="W27" s="381"/>
      <c r="X27" s="381"/>
      <c r="Y27" s="392">
        <f t="shared" si="2"/>
        <v>17</v>
      </c>
      <c r="Z27" s="393">
        <f>'PARAMETER '!B18</f>
        <v>0</v>
      </c>
      <c r="AA27" s="392">
        <f t="shared" si="2"/>
        <v>17</v>
      </c>
      <c r="AB27" s="393">
        <f>'PARAMETER '!D18</f>
        <v>0</v>
      </c>
      <c r="AC27" s="392">
        <f t="shared" si="2"/>
        <v>17</v>
      </c>
      <c r="AD27" s="393">
        <f>'PARAMETER '!F18</f>
        <v>0</v>
      </c>
      <c r="AE27" s="392">
        <f t="shared" si="2"/>
        <v>17</v>
      </c>
      <c r="AF27" s="393" t="str">
        <f>'PARAMETER '!H18</f>
        <v>17 I Massenfertigung Prozess</v>
      </c>
      <c r="AG27" s="392">
        <f t="shared" si="2"/>
        <v>17</v>
      </c>
      <c r="AH27" s="393">
        <f>'PARAMETER '!J18</f>
        <v>0</v>
      </c>
      <c r="AI27" s="392">
        <f t="shared" si="2"/>
        <v>17</v>
      </c>
      <c r="AJ27" s="393">
        <f>'PARAMETER '!L18</f>
        <v>0</v>
      </c>
      <c r="AK27" s="415">
        <f t="shared" si="3"/>
        <v>0</v>
      </c>
      <c r="AL27" s="369"/>
      <c r="AM27" s="76"/>
      <c r="AN27" s="76"/>
      <c r="AO27" s="524"/>
      <c r="AP27" s="76"/>
      <c r="AQ27" s="76"/>
      <c r="AR27" s="76"/>
      <c r="AS27" s="76"/>
      <c r="AT27" s="76"/>
      <c r="AU27" s="76"/>
      <c r="AV27" s="76"/>
      <c r="AW27" s="76"/>
      <c r="AX27" s="76"/>
      <c r="AY27" s="76"/>
      <c r="AZ27" s="76"/>
      <c r="BA27" s="8"/>
      <c r="BB27" s="8"/>
      <c r="BC27" s="8"/>
      <c r="BD27" s="89"/>
      <c r="BE27" s="88"/>
      <c r="BF27" s="111"/>
      <c r="BG27" s="111"/>
      <c r="BH27" s="111"/>
      <c r="BI27" s="111"/>
      <c r="BJ27" s="111"/>
      <c r="BK27" s="89"/>
      <c r="BL27" s="89"/>
      <c r="BM27" s="114"/>
      <c r="BN27" s="67"/>
      <c r="BO27" s="67"/>
      <c r="BP27" s="86"/>
      <c r="BQ27" s="86"/>
      <c r="BR27" s="86"/>
      <c r="BS27" s="86"/>
      <c r="BT27" s="86"/>
      <c r="BU27" s="301">
        <f t="shared" si="4"/>
        <v>17</v>
      </c>
      <c r="BV27" s="302">
        <f>'PARAMETER '!B18</f>
        <v>0</v>
      </c>
      <c r="BW27" s="301">
        <f t="shared" si="4"/>
        <v>17</v>
      </c>
      <c r="BX27" s="302">
        <f>'PARAMETER '!D18</f>
        <v>0</v>
      </c>
      <c r="BY27" s="301">
        <f t="shared" si="4"/>
        <v>17</v>
      </c>
      <c r="BZ27" s="302">
        <f>'PARAMETER '!F18</f>
        <v>0</v>
      </c>
      <c r="CA27" s="301">
        <f t="shared" si="4"/>
        <v>17</v>
      </c>
      <c r="CB27" s="302" t="str">
        <f>'PARAMETER '!H18</f>
        <v>17 I Massenfertigung Prozess</v>
      </c>
      <c r="CC27" s="301">
        <f t="shared" si="4"/>
        <v>17</v>
      </c>
      <c r="CD27" s="302">
        <f>'PARAMETER '!J18</f>
        <v>0</v>
      </c>
      <c r="CE27" s="301">
        <f t="shared" si="4"/>
        <v>17</v>
      </c>
      <c r="CF27" s="302">
        <f>'PARAMETER '!L18</f>
        <v>0</v>
      </c>
      <c r="CG27" s="322"/>
      <c r="CH27" s="43"/>
      <c r="CI27" s="8"/>
      <c r="CJ27" s="8"/>
      <c r="CK27" s="191"/>
      <c r="CL27" s="8"/>
      <c r="CM27" s="8"/>
      <c r="CN27" s="8"/>
      <c r="CO27" s="8"/>
      <c r="CP27" s="8"/>
      <c r="CQ27" s="8"/>
      <c r="CR27" s="8"/>
      <c r="CS27" s="8"/>
      <c r="CT27" s="8"/>
      <c r="CU27" s="8"/>
      <c r="CV27" s="8"/>
      <c r="CW27" s="8"/>
      <c r="CX27" s="8"/>
      <c r="CY27" s="8"/>
      <c r="CZ27" s="8"/>
      <c r="DA27" s="8"/>
      <c r="DB27" s="8"/>
      <c r="DC27" s="8"/>
      <c r="DD27" s="8"/>
      <c r="DE27" s="8"/>
      <c r="DF27" s="8"/>
      <c r="DG27" s="8"/>
      <c r="DH27" s="8"/>
      <c r="DI27" s="8"/>
      <c r="DJ27" s="8"/>
    </row>
    <row r="28" spans="1:114" s="2" customFormat="1" ht="12.75" customHeight="1" outlineLevel="1">
      <c r="A28" s="536" t="s">
        <v>9</v>
      </c>
      <c r="B28" s="199" t="s">
        <v>107</v>
      </c>
      <c r="C28" s="33"/>
      <c r="D28" s="34"/>
      <c r="E28" s="43"/>
      <c r="F28" s="395">
        <f t="shared" si="5"/>
        <v>17</v>
      </c>
      <c r="G28" s="433" t="str">
        <f>A68</f>
        <v>Wie lang ist die typische Prozessdauer?</v>
      </c>
      <c r="H28" s="434">
        <f>C68</f>
        <v>0</v>
      </c>
      <c r="I28" s="409" t="s">
        <v>109</v>
      </c>
      <c r="J28" s="438">
        <v>1440</v>
      </c>
      <c r="K28" s="439">
        <v>720</v>
      </c>
      <c r="L28" s="439">
        <v>240</v>
      </c>
      <c r="M28" s="439">
        <v>60</v>
      </c>
      <c r="N28" s="440">
        <v>15</v>
      </c>
      <c r="O28" s="436">
        <v>2</v>
      </c>
      <c r="P28" s="437">
        <f>(IF(C4=A62,5,0))*O28</f>
        <v>0</v>
      </c>
      <c r="Q28" s="404">
        <f>(IF($H28=0,0,IF($H28&lt;=$J28,$J$11,IF($H28&lt;=$K28,$K$11,IF($H28&lt;=$L28,$L$11,IF($H28&lt;=$M28,$M$11,IF($H28&gt;$N28,$N$11,0)))))))*O28</f>
        <v>0</v>
      </c>
      <c r="R28" s="405" t="s">
        <v>205</v>
      </c>
      <c r="S28" s="380"/>
      <c r="T28" s="381"/>
      <c r="U28" s="381"/>
      <c r="V28" s="381"/>
      <c r="W28" s="381"/>
      <c r="X28" s="381"/>
      <c r="Y28" s="392">
        <f t="shared" si="2"/>
        <v>18</v>
      </c>
      <c r="Z28" s="393">
        <f>'PARAMETER '!B19</f>
        <v>0</v>
      </c>
      <c r="AA28" s="392">
        <f t="shared" si="2"/>
        <v>18</v>
      </c>
      <c r="AB28" s="393">
        <f>'PARAMETER '!D19</f>
        <v>0</v>
      </c>
      <c r="AC28" s="392">
        <f t="shared" si="2"/>
        <v>18</v>
      </c>
      <c r="AD28" s="393">
        <f>'PARAMETER '!F19</f>
        <v>0</v>
      </c>
      <c r="AE28" s="392">
        <f t="shared" si="2"/>
        <v>18</v>
      </c>
      <c r="AF28" s="393" t="str">
        <f>'PARAMETER '!H19</f>
        <v>18 I Auswuchtanlage groß</v>
      </c>
      <c r="AG28" s="392">
        <f t="shared" si="2"/>
        <v>18</v>
      </c>
      <c r="AH28" s="393">
        <f>'PARAMETER '!J19</f>
        <v>0</v>
      </c>
      <c r="AI28" s="392">
        <f t="shared" si="2"/>
        <v>18</v>
      </c>
      <c r="AJ28" s="393">
        <f>'PARAMETER '!L19</f>
        <v>0</v>
      </c>
      <c r="AK28" s="406">
        <f t="shared" si="3"/>
        <v>0</v>
      </c>
      <c r="AL28" s="369"/>
      <c r="AM28" s="76"/>
      <c r="AN28" s="76"/>
      <c r="AO28" s="524"/>
      <c r="AP28" s="76"/>
      <c r="AQ28" s="76"/>
      <c r="AR28" s="76"/>
      <c r="AS28" s="76"/>
      <c r="AT28" s="76"/>
      <c r="AU28" s="76"/>
      <c r="AV28" s="76"/>
      <c r="AW28" s="76"/>
      <c r="AX28" s="76"/>
      <c r="AY28" s="76"/>
      <c r="AZ28" s="76"/>
      <c r="BA28" s="8"/>
      <c r="BB28" s="8"/>
      <c r="BC28" s="8"/>
      <c r="BD28" s="57"/>
      <c r="BE28" s="88"/>
      <c r="BF28" s="89"/>
      <c r="BG28" s="89"/>
      <c r="BH28" s="89"/>
      <c r="BI28" s="89"/>
      <c r="BJ28" s="89"/>
      <c r="BK28" s="89"/>
      <c r="BL28" s="89"/>
      <c r="BM28" s="114"/>
      <c r="BN28" s="86"/>
      <c r="BO28" s="86"/>
      <c r="BP28" s="86"/>
      <c r="BQ28" s="86"/>
      <c r="BR28" s="86"/>
      <c r="BS28" s="86"/>
      <c r="BT28" s="86"/>
      <c r="BU28" s="301">
        <f t="shared" si="4"/>
        <v>18</v>
      </c>
      <c r="BV28" s="302">
        <f>'PARAMETER '!B19</f>
        <v>0</v>
      </c>
      <c r="BW28" s="301">
        <f t="shared" si="4"/>
        <v>18</v>
      </c>
      <c r="BX28" s="302">
        <f>'PARAMETER '!D19</f>
        <v>0</v>
      </c>
      <c r="BY28" s="301">
        <f t="shared" si="4"/>
        <v>18</v>
      </c>
      <c r="BZ28" s="302">
        <f>'PARAMETER '!F19</f>
        <v>0</v>
      </c>
      <c r="CA28" s="301">
        <f t="shared" si="4"/>
        <v>18</v>
      </c>
      <c r="CB28" s="302" t="str">
        <f>'PARAMETER '!H19</f>
        <v>18 I Auswuchtanlage groß</v>
      </c>
      <c r="CC28" s="301">
        <f t="shared" si="4"/>
        <v>18</v>
      </c>
      <c r="CD28" s="302">
        <f>'PARAMETER '!J19</f>
        <v>0</v>
      </c>
      <c r="CE28" s="301">
        <f t="shared" si="4"/>
        <v>18</v>
      </c>
      <c r="CF28" s="302">
        <f>'PARAMETER '!L19</f>
        <v>0</v>
      </c>
      <c r="CG28" s="322"/>
      <c r="CH28" s="43"/>
      <c r="CI28" s="8"/>
      <c r="CJ28" s="8"/>
      <c r="CK28" s="191"/>
      <c r="CL28" s="8"/>
      <c r="CM28" s="8"/>
      <c r="CN28" s="8"/>
      <c r="CO28" s="8"/>
      <c r="CP28" s="8"/>
      <c r="CQ28" s="8"/>
      <c r="CR28" s="8"/>
      <c r="CS28" s="8"/>
      <c r="CT28" s="8"/>
      <c r="CU28" s="8"/>
      <c r="CV28" s="8"/>
      <c r="CW28" s="8"/>
      <c r="CX28" s="8"/>
      <c r="CY28" s="8"/>
      <c r="CZ28" s="8"/>
      <c r="DA28" s="8"/>
      <c r="DB28" s="8"/>
      <c r="DC28" s="8"/>
      <c r="DD28" s="8"/>
      <c r="DE28" s="8"/>
      <c r="DF28" s="8"/>
      <c r="DG28" s="8"/>
      <c r="DH28" s="8"/>
      <c r="DI28" s="8"/>
      <c r="DJ28" s="8"/>
    </row>
    <row r="29" spans="1:114" s="2" customFormat="1" ht="12.75" customHeight="1" outlineLevel="1" thickBot="1">
      <c r="A29" s="536" t="s">
        <v>16</v>
      </c>
      <c r="B29" s="199" t="s">
        <v>107</v>
      </c>
      <c r="C29" s="33"/>
      <c r="D29" s="34"/>
      <c r="E29" s="43"/>
      <c r="F29" s="407">
        <v>18</v>
      </c>
      <c r="G29" s="453" t="str">
        <f>A7</f>
        <v>Prozessautomatisierungsgrad (wenn kein Wert zutrifft Auswahl "99 I keine Zuordnung")</v>
      </c>
      <c r="H29" s="454">
        <f>C7</f>
        <v>0</v>
      </c>
      <c r="I29" s="455" t="s">
        <v>97</v>
      </c>
      <c r="J29" s="456" t="s">
        <v>68</v>
      </c>
      <c r="K29" s="457"/>
      <c r="L29" s="458" t="s">
        <v>67</v>
      </c>
      <c r="M29" s="457"/>
      <c r="N29" s="459" t="s">
        <v>69</v>
      </c>
      <c r="O29" s="454">
        <v>2</v>
      </c>
      <c r="P29" s="460">
        <f>5*O29</f>
        <v>10</v>
      </c>
      <c r="Q29" s="404">
        <f>(IF($H29="99 I keine Zuordnung",0,IF($H29=$J29,$J$11,IF($H29=$L29,$L$11,IF($H29=$N29,$N$11,0)))))*O29</f>
        <v>0</v>
      </c>
      <c r="R29" s="381" t="s">
        <v>206</v>
      </c>
      <c r="S29" s="380"/>
      <c r="T29" s="381"/>
      <c r="U29" s="381"/>
      <c r="V29" s="381"/>
      <c r="W29" s="381"/>
      <c r="X29" s="381"/>
      <c r="Y29" s="392">
        <f t="shared" ref="Y29:AI44" si="7">Y28+1</f>
        <v>19</v>
      </c>
      <c r="Z29" s="393">
        <f>'PARAMETER '!B20</f>
        <v>0</v>
      </c>
      <c r="AA29" s="392">
        <f t="shared" si="7"/>
        <v>19</v>
      </c>
      <c r="AB29" s="393">
        <f>'PARAMETER '!D20</f>
        <v>0</v>
      </c>
      <c r="AC29" s="392">
        <f t="shared" si="7"/>
        <v>19</v>
      </c>
      <c r="AD29" s="393">
        <f>'PARAMETER '!F20</f>
        <v>0</v>
      </c>
      <c r="AE29" s="392">
        <f t="shared" si="7"/>
        <v>19</v>
      </c>
      <c r="AF29" s="393" t="str">
        <f>'PARAMETER '!H20</f>
        <v>19 I Haubenöfen</v>
      </c>
      <c r="AG29" s="392">
        <f t="shared" si="7"/>
        <v>19</v>
      </c>
      <c r="AH29" s="393">
        <f>'PARAMETER '!J20</f>
        <v>0</v>
      </c>
      <c r="AI29" s="392">
        <f t="shared" si="7"/>
        <v>19</v>
      </c>
      <c r="AJ29" s="393">
        <f>'PARAMETER '!L20</f>
        <v>0</v>
      </c>
      <c r="AK29" s="415">
        <f t="shared" si="3"/>
        <v>0</v>
      </c>
      <c r="AL29" s="369"/>
      <c r="AM29" s="76"/>
      <c r="AN29" s="76"/>
      <c r="AO29" s="524"/>
      <c r="AP29" s="76"/>
      <c r="AQ29" s="76"/>
      <c r="AR29" s="76"/>
      <c r="AS29" s="76"/>
      <c r="AT29" s="76"/>
      <c r="AU29" s="76"/>
      <c r="AV29" s="76"/>
      <c r="AW29" s="76"/>
      <c r="AX29" s="76"/>
      <c r="AY29" s="76"/>
      <c r="AZ29" s="76"/>
      <c r="BA29" s="8"/>
      <c r="BB29" s="8"/>
      <c r="BC29" s="8"/>
      <c r="BD29" s="89"/>
      <c r="BE29" s="88"/>
      <c r="BF29" s="111"/>
      <c r="BG29" s="112"/>
      <c r="BH29" s="111"/>
      <c r="BI29" s="112"/>
      <c r="BJ29" s="111"/>
      <c r="BK29" s="89"/>
      <c r="BL29" s="89"/>
      <c r="BM29" s="114"/>
      <c r="BN29" s="86"/>
      <c r="BO29" s="86"/>
      <c r="BP29" s="86"/>
      <c r="BQ29" s="86"/>
      <c r="BR29" s="86"/>
      <c r="BS29" s="86"/>
      <c r="BT29" s="86"/>
      <c r="BU29" s="301">
        <f t="shared" si="4"/>
        <v>19</v>
      </c>
      <c r="BV29" s="302">
        <f>'PARAMETER '!B20</f>
        <v>0</v>
      </c>
      <c r="BW29" s="301">
        <f t="shared" si="4"/>
        <v>19</v>
      </c>
      <c r="BX29" s="302">
        <f>'PARAMETER '!D20</f>
        <v>0</v>
      </c>
      <c r="BY29" s="301">
        <f t="shared" si="4"/>
        <v>19</v>
      </c>
      <c r="BZ29" s="302">
        <f>'PARAMETER '!F20</f>
        <v>0</v>
      </c>
      <c r="CA29" s="301">
        <f t="shared" si="4"/>
        <v>19</v>
      </c>
      <c r="CB29" s="302" t="str">
        <f>'PARAMETER '!H20</f>
        <v>19 I Haubenöfen</v>
      </c>
      <c r="CC29" s="301">
        <f t="shared" si="4"/>
        <v>19</v>
      </c>
      <c r="CD29" s="302">
        <f>'PARAMETER '!J20</f>
        <v>0</v>
      </c>
      <c r="CE29" s="301">
        <f t="shared" si="4"/>
        <v>19</v>
      </c>
      <c r="CF29" s="302">
        <f>'PARAMETER '!L20</f>
        <v>0</v>
      </c>
      <c r="CG29" s="322"/>
      <c r="CH29" s="43"/>
      <c r="CI29" s="8"/>
      <c r="CJ29" s="8"/>
      <c r="CK29" s="191"/>
      <c r="CL29" s="8"/>
      <c r="CM29" s="8"/>
      <c r="CN29" s="8"/>
      <c r="CO29" s="8"/>
      <c r="CP29" s="8"/>
      <c r="CQ29" s="8"/>
      <c r="CR29" s="8"/>
      <c r="CS29" s="8"/>
      <c r="CT29" s="8"/>
      <c r="CU29" s="8"/>
      <c r="CV29" s="8"/>
      <c r="CW29" s="8"/>
      <c r="CX29" s="8"/>
      <c r="CY29" s="8"/>
      <c r="CZ29" s="8"/>
      <c r="DA29" s="8"/>
      <c r="DB29" s="8"/>
      <c r="DC29" s="8"/>
      <c r="DD29" s="8"/>
      <c r="DE29" s="8"/>
      <c r="DF29" s="8"/>
      <c r="DG29" s="8"/>
      <c r="DH29" s="8"/>
      <c r="DI29" s="8"/>
      <c r="DJ29" s="8"/>
    </row>
    <row r="30" spans="1:114" s="2" customFormat="1" ht="12.75" customHeight="1" outlineLevel="1" thickTop="1">
      <c r="A30" s="536" t="s">
        <v>12</v>
      </c>
      <c r="B30" s="199" t="s">
        <v>109</v>
      </c>
      <c r="C30" s="33"/>
      <c r="D30" s="34"/>
      <c r="E30" s="43"/>
      <c r="F30" s="407"/>
      <c r="G30" s="461" t="s">
        <v>207</v>
      </c>
      <c r="H30" s="462"/>
      <c r="I30" s="463"/>
      <c r="J30" s="464"/>
      <c r="K30" s="465"/>
      <c r="L30" s="461"/>
      <c r="M30" s="461"/>
      <c r="N30" s="461"/>
      <c r="O30" s="466"/>
      <c r="P30" s="467"/>
      <c r="Q30" s="378">
        <f>SUM(Q12:Q28)</f>
        <v>0</v>
      </c>
      <c r="R30" s="381"/>
      <c r="S30" s="380"/>
      <c r="T30" s="381"/>
      <c r="U30" s="381"/>
      <c r="V30" s="381"/>
      <c r="W30" s="381"/>
      <c r="X30" s="381"/>
      <c r="Y30" s="392">
        <f t="shared" si="7"/>
        <v>20</v>
      </c>
      <c r="Z30" s="393">
        <f>'PARAMETER '!B21</f>
        <v>0</v>
      </c>
      <c r="AA30" s="392">
        <f t="shared" si="7"/>
        <v>20</v>
      </c>
      <c r="AB30" s="393">
        <f>'PARAMETER '!D21</f>
        <v>0</v>
      </c>
      <c r="AC30" s="392">
        <f t="shared" si="7"/>
        <v>20</v>
      </c>
      <c r="AD30" s="393">
        <f>'PARAMETER '!F21</f>
        <v>0</v>
      </c>
      <c r="AE30" s="392">
        <f t="shared" si="7"/>
        <v>20</v>
      </c>
      <c r="AF30" s="393" t="str">
        <f>'PARAMETER '!H21</f>
        <v>20 I Kurzschlussringlötanlage</v>
      </c>
      <c r="AG30" s="392">
        <f t="shared" si="7"/>
        <v>20</v>
      </c>
      <c r="AH30" s="393">
        <f>'PARAMETER '!J21</f>
        <v>0</v>
      </c>
      <c r="AI30" s="392">
        <f t="shared" si="7"/>
        <v>20</v>
      </c>
      <c r="AJ30" s="393">
        <f>'PARAMETER '!L21</f>
        <v>0</v>
      </c>
      <c r="AK30" s="468">
        <f>Q30</f>
        <v>0</v>
      </c>
      <c r="AL30" s="369"/>
      <c r="AM30" s="76"/>
      <c r="AN30" s="76"/>
      <c r="AO30" s="524"/>
      <c r="AP30" s="76"/>
      <c r="AQ30" s="76"/>
      <c r="AR30" s="76"/>
      <c r="AS30" s="76"/>
      <c r="AT30" s="76"/>
      <c r="AU30" s="76"/>
      <c r="AV30" s="76"/>
      <c r="AW30" s="76"/>
      <c r="AX30" s="76"/>
      <c r="AY30" s="76"/>
      <c r="AZ30" s="76"/>
      <c r="BA30" s="8"/>
      <c r="BB30" s="8"/>
      <c r="BC30" s="8"/>
      <c r="BD30" s="89"/>
      <c r="BE30" s="67"/>
      <c r="BF30" s="114"/>
      <c r="BG30" s="115"/>
      <c r="BH30" s="113"/>
      <c r="BI30" s="113"/>
      <c r="BJ30" s="113"/>
      <c r="BK30" s="116"/>
      <c r="BL30" s="68"/>
      <c r="BM30" s="171"/>
      <c r="BN30" s="86"/>
      <c r="BO30" s="86"/>
      <c r="BP30" s="86"/>
      <c r="BQ30" s="86"/>
      <c r="BR30" s="86"/>
      <c r="BS30" s="86"/>
      <c r="BT30" s="86"/>
      <c r="BU30" s="301">
        <f t="shared" si="4"/>
        <v>20</v>
      </c>
      <c r="BV30" s="302">
        <f>'PARAMETER '!B21</f>
        <v>0</v>
      </c>
      <c r="BW30" s="301">
        <f t="shared" si="4"/>
        <v>20</v>
      </c>
      <c r="BX30" s="302">
        <f>'PARAMETER '!D21</f>
        <v>0</v>
      </c>
      <c r="BY30" s="301">
        <f t="shared" si="4"/>
        <v>20</v>
      </c>
      <c r="BZ30" s="302">
        <f>'PARAMETER '!F21</f>
        <v>0</v>
      </c>
      <c r="CA30" s="301">
        <f t="shared" si="4"/>
        <v>20</v>
      </c>
      <c r="CB30" s="302" t="str">
        <f>'PARAMETER '!H21</f>
        <v>20 I Kurzschlussringlötanlage</v>
      </c>
      <c r="CC30" s="301">
        <f t="shared" si="4"/>
        <v>20</v>
      </c>
      <c r="CD30" s="302">
        <f>'PARAMETER '!J21</f>
        <v>0</v>
      </c>
      <c r="CE30" s="301">
        <f t="shared" si="4"/>
        <v>20</v>
      </c>
      <c r="CF30" s="302">
        <f>'PARAMETER '!L21</f>
        <v>0</v>
      </c>
      <c r="CG30" s="320"/>
      <c r="CH30" s="43"/>
      <c r="CI30" s="8"/>
      <c r="CJ30" s="8"/>
      <c r="CK30" s="191"/>
      <c r="CL30" s="8"/>
      <c r="CM30" s="8"/>
      <c r="CN30" s="8"/>
      <c r="CO30" s="8"/>
      <c r="CP30" s="8"/>
      <c r="CQ30" s="8"/>
      <c r="CR30" s="8"/>
      <c r="CS30" s="8"/>
      <c r="CT30" s="8"/>
      <c r="CU30" s="8"/>
      <c r="CV30" s="8"/>
      <c r="CW30" s="8"/>
      <c r="CX30" s="8"/>
      <c r="CY30" s="8"/>
      <c r="CZ30" s="8"/>
      <c r="DA30" s="8"/>
      <c r="DB30" s="8"/>
      <c r="DC30" s="8"/>
      <c r="DD30" s="8"/>
      <c r="DE30" s="8"/>
      <c r="DF30" s="8"/>
      <c r="DG30" s="8"/>
      <c r="DH30" s="8"/>
      <c r="DI30" s="8"/>
      <c r="DJ30" s="8"/>
    </row>
    <row r="31" spans="1:114" s="2" customFormat="1" ht="12.75" customHeight="1" outlineLevel="1" thickBot="1">
      <c r="A31" s="536" t="s">
        <v>15</v>
      </c>
      <c r="B31" s="199" t="s">
        <v>109</v>
      </c>
      <c r="C31" s="33"/>
      <c r="D31" s="34"/>
      <c r="E31" s="43"/>
      <c r="F31" s="407"/>
      <c r="G31" s="469" t="s">
        <v>208</v>
      </c>
      <c r="H31" s="470"/>
      <c r="I31" s="471"/>
      <c r="J31" s="472"/>
      <c r="K31" s="473"/>
      <c r="L31" s="472"/>
      <c r="M31" s="472"/>
      <c r="N31" s="472"/>
      <c r="O31" s="474"/>
      <c r="P31" s="474"/>
      <c r="Q31" s="378">
        <f>SUM(P12:P29)</f>
        <v>105</v>
      </c>
      <c r="R31" s="381"/>
      <c r="S31" s="380"/>
      <c r="T31" s="381"/>
      <c r="U31" s="381"/>
      <c r="V31" s="381"/>
      <c r="W31" s="381"/>
      <c r="X31" s="381"/>
      <c r="Y31" s="392">
        <f t="shared" si="7"/>
        <v>21</v>
      </c>
      <c r="Z31" s="393">
        <f>'PARAMETER '!B22</f>
        <v>0</v>
      </c>
      <c r="AA31" s="392">
        <f t="shared" si="7"/>
        <v>21</v>
      </c>
      <c r="AB31" s="393">
        <f>'PARAMETER '!D22</f>
        <v>0</v>
      </c>
      <c r="AC31" s="392">
        <f t="shared" si="7"/>
        <v>21</v>
      </c>
      <c r="AD31" s="393">
        <f>'PARAMETER '!F22</f>
        <v>0</v>
      </c>
      <c r="AE31" s="392">
        <f t="shared" si="7"/>
        <v>21</v>
      </c>
      <c r="AF31" s="393" t="str">
        <f>'PARAMETER '!H22</f>
        <v>21 I Kupplungsofen</v>
      </c>
      <c r="AG31" s="392">
        <f t="shared" si="7"/>
        <v>21</v>
      </c>
      <c r="AH31" s="393">
        <f>'PARAMETER '!J22</f>
        <v>0</v>
      </c>
      <c r="AI31" s="392">
        <f t="shared" si="7"/>
        <v>21</v>
      </c>
      <c r="AJ31" s="393">
        <f>'PARAMETER '!L22</f>
        <v>0</v>
      </c>
      <c r="AK31" s="468">
        <f>Q31</f>
        <v>105</v>
      </c>
      <c r="AL31" s="369"/>
      <c r="AM31" s="76"/>
      <c r="AN31" s="76"/>
      <c r="AO31" s="524"/>
      <c r="AP31" s="76"/>
      <c r="AQ31" s="76"/>
      <c r="AR31" s="76"/>
      <c r="AS31" s="76"/>
      <c r="AT31" s="76"/>
      <c r="AU31" s="76"/>
      <c r="AV31" s="76"/>
      <c r="AW31" s="76"/>
      <c r="AX31" s="76"/>
      <c r="AY31" s="76"/>
      <c r="AZ31" s="76"/>
      <c r="BA31" s="8"/>
      <c r="BB31" s="8"/>
      <c r="BC31" s="8"/>
      <c r="BD31" s="89"/>
      <c r="BE31" s="67"/>
      <c r="BF31" s="114"/>
      <c r="BG31" s="115"/>
      <c r="BH31" s="114"/>
      <c r="BI31" s="114"/>
      <c r="BJ31" s="114"/>
      <c r="BK31" s="68"/>
      <c r="BL31" s="68"/>
      <c r="BM31" s="171"/>
      <c r="BN31" s="86"/>
      <c r="BO31" s="86"/>
      <c r="BP31" s="86"/>
      <c r="BQ31" s="86"/>
      <c r="BR31" s="86"/>
      <c r="BS31" s="86"/>
      <c r="BT31" s="86"/>
      <c r="BU31" s="301">
        <f t="shared" si="4"/>
        <v>21</v>
      </c>
      <c r="BV31" s="302">
        <f>'PARAMETER '!B22</f>
        <v>0</v>
      </c>
      <c r="BW31" s="301">
        <f t="shared" si="4"/>
        <v>21</v>
      </c>
      <c r="BX31" s="302">
        <f>'PARAMETER '!D22</f>
        <v>0</v>
      </c>
      <c r="BY31" s="301">
        <f t="shared" si="4"/>
        <v>21</v>
      </c>
      <c r="BZ31" s="302">
        <f>'PARAMETER '!F22</f>
        <v>0</v>
      </c>
      <c r="CA31" s="301">
        <f t="shared" si="4"/>
        <v>21</v>
      </c>
      <c r="CB31" s="302" t="str">
        <f>'PARAMETER '!H22</f>
        <v>21 I Kupplungsofen</v>
      </c>
      <c r="CC31" s="301">
        <f t="shared" si="4"/>
        <v>21</v>
      </c>
      <c r="CD31" s="302">
        <f>'PARAMETER '!J22</f>
        <v>0</v>
      </c>
      <c r="CE31" s="301">
        <f t="shared" si="4"/>
        <v>21</v>
      </c>
      <c r="CF31" s="302">
        <f>'PARAMETER '!L22</f>
        <v>0</v>
      </c>
      <c r="CG31" s="320"/>
      <c r="CH31" s="43"/>
      <c r="CI31" s="8"/>
      <c r="CJ31" s="8"/>
      <c r="CK31" s="191"/>
      <c r="CL31" s="8"/>
      <c r="CM31" s="8"/>
      <c r="CN31" s="8"/>
      <c r="CO31" s="8"/>
      <c r="CP31" s="8"/>
      <c r="CQ31" s="8"/>
      <c r="CR31" s="8"/>
      <c r="CS31" s="8"/>
      <c r="CT31" s="8"/>
      <c r="CU31" s="8"/>
      <c r="CV31" s="8"/>
      <c r="CW31" s="8"/>
      <c r="CX31" s="8"/>
      <c r="CY31" s="8"/>
      <c r="CZ31" s="8"/>
      <c r="DA31" s="8"/>
      <c r="DB31" s="8"/>
      <c r="DC31" s="8"/>
      <c r="DD31" s="8"/>
      <c r="DE31" s="8"/>
      <c r="DF31" s="8"/>
      <c r="DG31" s="8"/>
      <c r="DH31" s="8"/>
      <c r="DI31" s="8"/>
      <c r="DJ31" s="8"/>
    </row>
    <row r="32" spans="1:114" s="2" customFormat="1" ht="12.75" customHeight="1" outlineLevel="1" thickTop="1" thickBot="1">
      <c r="A32" s="536" t="s">
        <v>14</v>
      </c>
      <c r="B32" s="199" t="s">
        <v>109</v>
      </c>
      <c r="C32" s="33"/>
      <c r="D32" s="34"/>
      <c r="E32" s="43"/>
      <c r="F32" s="475"/>
      <c r="G32" s="476" t="s">
        <v>209</v>
      </c>
      <c r="H32" s="477"/>
      <c r="I32" s="478"/>
      <c r="J32" s="479"/>
      <c r="K32" s="480"/>
      <c r="L32" s="478"/>
      <c r="M32" s="478"/>
      <c r="N32" s="478"/>
      <c r="O32" s="481"/>
      <c r="P32" s="478"/>
      <c r="Q32" s="482">
        <f>Q30/Q31</f>
        <v>0</v>
      </c>
      <c r="R32" s="483"/>
      <c r="S32" s="484"/>
      <c r="T32" s="483"/>
      <c r="U32" s="483"/>
      <c r="V32" s="483"/>
      <c r="W32" s="483"/>
      <c r="X32" s="483"/>
      <c r="Y32" s="392">
        <f t="shared" si="7"/>
        <v>22</v>
      </c>
      <c r="Z32" s="393">
        <f>'PARAMETER '!B23</f>
        <v>0</v>
      </c>
      <c r="AA32" s="392">
        <f t="shared" si="7"/>
        <v>22</v>
      </c>
      <c r="AB32" s="393">
        <f>'PARAMETER '!D23</f>
        <v>0</v>
      </c>
      <c r="AC32" s="392">
        <f t="shared" si="7"/>
        <v>22</v>
      </c>
      <c r="AD32" s="393">
        <f>'PARAMETER '!F23</f>
        <v>0</v>
      </c>
      <c r="AE32" s="392">
        <f t="shared" si="7"/>
        <v>22</v>
      </c>
      <c r="AF32" s="393" t="str">
        <f>'PARAMETER '!H23</f>
        <v>21 I Kappenschrumpfofen</v>
      </c>
      <c r="AG32" s="392">
        <f t="shared" si="7"/>
        <v>22</v>
      </c>
      <c r="AH32" s="393">
        <f>'PARAMETER '!J23</f>
        <v>0</v>
      </c>
      <c r="AI32" s="392">
        <f t="shared" si="7"/>
        <v>22</v>
      </c>
      <c r="AJ32" s="393">
        <f>'PARAMETER '!L23</f>
        <v>0</v>
      </c>
      <c r="AK32" s="482">
        <f>Q32</f>
        <v>0</v>
      </c>
      <c r="AL32" s="369"/>
      <c r="AM32" s="76"/>
      <c r="AN32" s="76"/>
      <c r="AO32" s="524"/>
      <c r="AP32" s="76"/>
      <c r="AQ32" s="76"/>
      <c r="AR32" s="76"/>
      <c r="AS32" s="76"/>
      <c r="AT32" s="76"/>
      <c r="AU32" s="76"/>
      <c r="AV32" s="76"/>
      <c r="AW32" s="76"/>
      <c r="AX32" s="76"/>
      <c r="AY32" s="76"/>
      <c r="AZ32" s="76"/>
      <c r="BA32" s="8"/>
      <c r="BB32" s="8"/>
      <c r="BC32" s="8"/>
      <c r="BD32" s="91"/>
      <c r="BE32" s="108"/>
      <c r="BF32" s="117"/>
      <c r="BG32" s="118"/>
      <c r="BH32" s="108"/>
      <c r="BI32" s="108"/>
      <c r="BJ32" s="108"/>
      <c r="BK32" s="119"/>
      <c r="BL32" s="108"/>
      <c r="BM32" s="174"/>
      <c r="BN32" s="86"/>
      <c r="BO32" s="86"/>
      <c r="BP32" s="86"/>
      <c r="BQ32" s="86"/>
      <c r="BR32" s="86"/>
      <c r="BS32" s="86"/>
      <c r="BT32" s="86"/>
      <c r="BU32" s="301">
        <f t="shared" si="4"/>
        <v>22</v>
      </c>
      <c r="BV32" s="302">
        <f>'PARAMETER '!B23</f>
        <v>0</v>
      </c>
      <c r="BW32" s="301">
        <f t="shared" si="4"/>
        <v>22</v>
      </c>
      <c r="BX32" s="302">
        <f>'PARAMETER '!D23</f>
        <v>0</v>
      </c>
      <c r="BY32" s="301">
        <f t="shared" si="4"/>
        <v>22</v>
      </c>
      <c r="BZ32" s="302">
        <f>'PARAMETER '!F23</f>
        <v>0</v>
      </c>
      <c r="CA32" s="301">
        <f t="shared" si="4"/>
        <v>22</v>
      </c>
      <c r="CB32" s="302" t="str">
        <f>'PARAMETER '!H23</f>
        <v>21 I Kappenschrumpfofen</v>
      </c>
      <c r="CC32" s="301">
        <f t="shared" si="4"/>
        <v>22</v>
      </c>
      <c r="CD32" s="302">
        <f>'PARAMETER '!J23</f>
        <v>0</v>
      </c>
      <c r="CE32" s="301">
        <f t="shared" si="4"/>
        <v>22</v>
      </c>
      <c r="CF32" s="302">
        <f>'PARAMETER '!L23</f>
        <v>0</v>
      </c>
      <c r="CG32" s="323"/>
      <c r="CH32" s="43"/>
      <c r="CI32" s="8"/>
      <c r="CJ32" s="8"/>
      <c r="CK32" s="191"/>
      <c r="CL32" s="8"/>
      <c r="CM32" s="8"/>
      <c r="CN32" s="8"/>
      <c r="CO32" s="8"/>
      <c r="CP32" s="8"/>
      <c r="CQ32" s="8"/>
      <c r="CR32" s="8"/>
      <c r="CS32" s="8"/>
      <c r="CT32" s="8"/>
      <c r="CU32" s="8"/>
      <c r="CV32" s="8"/>
      <c r="CW32" s="8"/>
      <c r="CX32" s="8"/>
      <c r="CY32" s="8"/>
      <c r="CZ32" s="8"/>
      <c r="DA32" s="8"/>
      <c r="DB32" s="8"/>
      <c r="DC32" s="8"/>
      <c r="DD32" s="8"/>
      <c r="DE32" s="8"/>
      <c r="DF32" s="8"/>
      <c r="DG32" s="8"/>
      <c r="DH32" s="8"/>
      <c r="DI32" s="8"/>
      <c r="DJ32" s="8"/>
    </row>
    <row r="33" spans="1:114" s="2" customFormat="1" ht="12.75" customHeight="1" thickTop="1">
      <c r="A33" s="536" t="s">
        <v>21</v>
      </c>
      <c r="B33" s="199" t="s">
        <v>109</v>
      </c>
      <c r="C33" s="35"/>
      <c r="D33" s="36"/>
      <c r="E33" s="43"/>
      <c r="F33" s="485" t="s">
        <v>210</v>
      </c>
      <c r="G33" s="486"/>
      <c r="H33" s="487"/>
      <c r="I33" s="485"/>
      <c r="J33" s="485"/>
      <c r="K33" s="485"/>
      <c r="L33" s="485"/>
      <c r="M33" s="485"/>
      <c r="N33" s="485"/>
      <c r="O33" s="488"/>
      <c r="P33" s="486"/>
      <c r="Q33" s="342" t="s">
        <v>119</v>
      </c>
      <c r="R33" s="115"/>
      <c r="S33" s="115"/>
      <c r="T33" s="343"/>
      <c r="U33" s="343"/>
      <c r="V33" s="343"/>
      <c r="W33" s="343"/>
      <c r="X33" s="343"/>
      <c r="Y33" s="392">
        <f t="shared" si="7"/>
        <v>23</v>
      </c>
      <c r="Z33" s="393">
        <f>'PARAMETER '!B24</f>
        <v>0</v>
      </c>
      <c r="AA33" s="392">
        <f t="shared" si="7"/>
        <v>23</v>
      </c>
      <c r="AB33" s="393">
        <f>'PARAMETER '!D24</f>
        <v>0</v>
      </c>
      <c r="AC33" s="392">
        <f t="shared" si="7"/>
        <v>23</v>
      </c>
      <c r="AD33" s="393">
        <f>'PARAMETER '!F24</f>
        <v>0</v>
      </c>
      <c r="AE33" s="392">
        <f t="shared" si="7"/>
        <v>23</v>
      </c>
      <c r="AF33" s="393" t="str">
        <f>'PARAMETER '!H24</f>
        <v>22 I Wärmekammerofen</v>
      </c>
      <c r="AG33" s="392">
        <f t="shared" si="7"/>
        <v>23</v>
      </c>
      <c r="AH33" s="393">
        <f>'PARAMETER '!J24</f>
        <v>0</v>
      </c>
      <c r="AI33" s="392">
        <f t="shared" si="7"/>
        <v>23</v>
      </c>
      <c r="AJ33" s="393">
        <f>'PARAMETER '!L24</f>
        <v>0</v>
      </c>
      <c r="AK33" s="346" t="s">
        <v>211</v>
      </c>
      <c r="AL33" s="369"/>
      <c r="AM33" s="76"/>
      <c r="AN33" s="76"/>
      <c r="AO33" s="524"/>
      <c r="AP33" s="76"/>
      <c r="AQ33" s="76"/>
      <c r="AR33" s="76"/>
      <c r="AS33" s="76"/>
      <c r="AT33" s="76"/>
      <c r="AU33" s="76"/>
      <c r="AV33" s="76"/>
      <c r="AW33" s="76"/>
      <c r="AX33" s="76"/>
      <c r="AY33" s="76"/>
      <c r="AZ33" s="76"/>
      <c r="BA33" s="8"/>
      <c r="BB33" s="8"/>
      <c r="BC33" s="8"/>
      <c r="BD33" s="121"/>
      <c r="BE33" s="43"/>
      <c r="BF33" s="43"/>
      <c r="BG33" s="43"/>
      <c r="BH33" s="43"/>
      <c r="BI33" s="43"/>
      <c r="BJ33" s="43"/>
      <c r="BK33" s="86"/>
      <c r="BL33" s="120"/>
      <c r="BM33" s="169"/>
      <c r="BN33" s="54"/>
      <c r="BO33" s="54"/>
      <c r="BP33" s="95"/>
      <c r="BQ33" s="95"/>
      <c r="BR33" s="95"/>
      <c r="BS33" s="95"/>
      <c r="BT33" s="95"/>
      <c r="BU33" s="301">
        <f t="shared" si="4"/>
        <v>23</v>
      </c>
      <c r="BV33" s="302">
        <f>'PARAMETER '!B24</f>
        <v>0</v>
      </c>
      <c r="BW33" s="301">
        <f t="shared" si="4"/>
        <v>23</v>
      </c>
      <c r="BX33" s="302">
        <f>'PARAMETER '!D24</f>
        <v>0</v>
      </c>
      <c r="BY33" s="301">
        <f t="shared" si="4"/>
        <v>23</v>
      </c>
      <c r="BZ33" s="302">
        <f>'PARAMETER '!F24</f>
        <v>0</v>
      </c>
      <c r="CA33" s="301">
        <f t="shared" si="4"/>
        <v>23</v>
      </c>
      <c r="CB33" s="302" t="str">
        <f>'PARAMETER '!H24</f>
        <v>22 I Wärmekammerofen</v>
      </c>
      <c r="CC33" s="301">
        <f t="shared" si="4"/>
        <v>23</v>
      </c>
      <c r="CD33" s="302">
        <f>'PARAMETER '!J24</f>
        <v>0</v>
      </c>
      <c r="CE33" s="301">
        <f t="shared" si="4"/>
        <v>23</v>
      </c>
      <c r="CF33" s="302">
        <f>'PARAMETER '!L24</f>
        <v>0</v>
      </c>
      <c r="CG33" s="324"/>
      <c r="CH33" s="43"/>
      <c r="CI33" s="8"/>
      <c r="CJ33" s="8"/>
      <c r="CK33" s="191"/>
      <c r="CL33" s="8"/>
      <c r="CM33" s="8"/>
      <c r="CN33" s="8"/>
      <c r="CO33" s="8"/>
      <c r="CP33" s="8"/>
      <c r="CQ33" s="8"/>
      <c r="CR33" s="8"/>
      <c r="CS33" s="8"/>
      <c r="CT33" s="8"/>
      <c r="CU33" s="8"/>
      <c r="CV33" s="8"/>
      <c r="CW33" s="8"/>
      <c r="CX33" s="8"/>
      <c r="CY33" s="8"/>
      <c r="CZ33" s="8"/>
      <c r="DA33" s="8"/>
      <c r="DB33" s="8"/>
      <c r="DC33" s="8"/>
      <c r="DD33" s="8"/>
      <c r="DE33" s="8"/>
      <c r="DF33" s="8"/>
      <c r="DG33" s="8"/>
      <c r="DH33" s="8"/>
      <c r="DI33" s="8"/>
      <c r="DJ33" s="8"/>
    </row>
    <row r="34" spans="1:114" s="2" customFormat="1" ht="27" customHeight="1">
      <c r="A34" s="539" t="s">
        <v>8</v>
      </c>
      <c r="B34" s="207"/>
      <c r="C34" s="534"/>
      <c r="D34" s="535"/>
      <c r="E34" s="43"/>
      <c r="F34" s="488" t="s">
        <v>212</v>
      </c>
      <c r="G34" s="486"/>
      <c r="H34" s="489"/>
      <c r="I34" s="488"/>
      <c r="J34" s="488"/>
      <c r="K34" s="488"/>
      <c r="L34" s="488"/>
      <c r="M34" s="488"/>
      <c r="N34" s="488"/>
      <c r="O34" s="488"/>
      <c r="P34" s="486"/>
      <c r="Q34" s="490"/>
      <c r="R34" s="381"/>
      <c r="S34" s="380"/>
      <c r="T34" s="381"/>
      <c r="U34" s="381"/>
      <c r="V34" s="381"/>
      <c r="W34" s="381"/>
      <c r="X34" s="381"/>
      <c r="Y34" s="392">
        <f t="shared" si="7"/>
        <v>24</v>
      </c>
      <c r="Z34" s="393">
        <f>'PARAMETER '!B25</f>
        <v>0</v>
      </c>
      <c r="AA34" s="392">
        <f t="shared" si="7"/>
        <v>24</v>
      </c>
      <c r="AB34" s="393">
        <f>'PARAMETER '!D25</f>
        <v>0</v>
      </c>
      <c r="AC34" s="392">
        <f t="shared" si="7"/>
        <v>24</v>
      </c>
      <c r="AD34" s="393">
        <f>'PARAMETER '!F25</f>
        <v>0</v>
      </c>
      <c r="AE34" s="392">
        <f t="shared" si="7"/>
        <v>24</v>
      </c>
      <c r="AF34" s="393" t="str">
        <f>'PARAMETER '!H25</f>
        <v>23 I Kältespeicher</v>
      </c>
      <c r="AG34" s="392">
        <f t="shared" si="7"/>
        <v>24</v>
      </c>
      <c r="AH34" s="393">
        <f>'PARAMETER '!J25</f>
        <v>0</v>
      </c>
      <c r="AI34" s="392">
        <f t="shared" si="7"/>
        <v>24</v>
      </c>
      <c r="AJ34" s="393">
        <f>'PARAMETER '!L25</f>
        <v>0</v>
      </c>
      <c r="AK34" s="491"/>
      <c r="AL34" s="67"/>
      <c r="AM34" s="77"/>
      <c r="AN34" s="77"/>
      <c r="AO34" s="332"/>
      <c r="AP34" s="77"/>
      <c r="AQ34" s="77"/>
      <c r="AR34" s="77"/>
      <c r="AS34" s="77"/>
      <c r="AT34" s="77"/>
      <c r="AU34" s="77"/>
      <c r="AV34" s="77"/>
      <c r="AW34" s="77"/>
      <c r="AX34" s="77"/>
      <c r="AY34" s="77"/>
      <c r="AZ34" s="77"/>
      <c r="BA34" s="15"/>
      <c r="BB34" s="15"/>
      <c r="BC34" s="15"/>
      <c r="BD34" s="121"/>
      <c r="BE34" s="43"/>
      <c r="BF34" s="43"/>
      <c r="BG34" s="43"/>
      <c r="BH34" s="43"/>
      <c r="BI34" s="43"/>
      <c r="BJ34" s="43"/>
      <c r="BK34" s="86"/>
      <c r="BL34" s="120"/>
      <c r="BM34" s="93"/>
      <c r="BN34" s="43"/>
      <c r="BO34" s="43"/>
      <c r="BP34" s="43"/>
      <c r="BQ34" s="43"/>
      <c r="BR34" s="43"/>
      <c r="BS34" s="43"/>
      <c r="BT34" s="43"/>
      <c r="BU34" s="301">
        <f t="shared" si="4"/>
        <v>24</v>
      </c>
      <c r="BV34" s="302">
        <f>'PARAMETER '!B25</f>
        <v>0</v>
      </c>
      <c r="BW34" s="301">
        <f t="shared" si="4"/>
        <v>24</v>
      </c>
      <c r="BX34" s="302">
        <f>'PARAMETER '!D25</f>
        <v>0</v>
      </c>
      <c r="BY34" s="301">
        <f t="shared" si="4"/>
        <v>24</v>
      </c>
      <c r="BZ34" s="302">
        <f>'PARAMETER '!F25</f>
        <v>0</v>
      </c>
      <c r="CA34" s="301">
        <f t="shared" si="4"/>
        <v>24</v>
      </c>
      <c r="CB34" s="302" t="str">
        <f>'PARAMETER '!H25</f>
        <v>23 I Kältespeicher</v>
      </c>
      <c r="CC34" s="301">
        <f t="shared" si="4"/>
        <v>24</v>
      </c>
      <c r="CD34" s="302">
        <f>'PARAMETER '!J25</f>
        <v>0</v>
      </c>
      <c r="CE34" s="301">
        <f t="shared" si="4"/>
        <v>24</v>
      </c>
      <c r="CF34" s="302">
        <f>'PARAMETER '!L25</f>
        <v>0</v>
      </c>
      <c r="CG34" s="325"/>
      <c r="CH34" s="43"/>
      <c r="CI34" s="8"/>
      <c r="CJ34" s="8"/>
      <c r="CK34" s="193"/>
      <c r="CL34" s="8"/>
      <c r="CM34" s="8"/>
      <c r="CN34" s="8"/>
      <c r="CO34" s="8"/>
      <c r="CP34" s="8"/>
      <c r="CQ34" s="8"/>
      <c r="CR34" s="8"/>
      <c r="CS34" s="8"/>
      <c r="CT34" s="8"/>
      <c r="CU34" s="8"/>
      <c r="CV34" s="8"/>
      <c r="CW34" s="8"/>
      <c r="CX34" s="8"/>
      <c r="CY34" s="8"/>
      <c r="CZ34" s="8"/>
      <c r="DA34" s="8"/>
      <c r="DB34" s="8"/>
      <c r="DC34" s="8"/>
      <c r="DD34" s="8"/>
      <c r="DE34" s="8"/>
      <c r="DF34" s="8"/>
      <c r="DG34" s="8"/>
      <c r="DH34" s="8"/>
      <c r="DI34" s="8"/>
      <c r="DJ34" s="8"/>
    </row>
    <row r="35" spans="1:114" s="4" customFormat="1" ht="15" customHeight="1">
      <c r="A35" s="14" t="s">
        <v>40</v>
      </c>
      <c r="B35" s="204"/>
      <c r="C35" s="27" t="s">
        <v>76</v>
      </c>
      <c r="D35" s="28"/>
      <c r="E35" s="86"/>
      <c r="F35" s="492" t="s">
        <v>213</v>
      </c>
      <c r="G35" s="493"/>
      <c r="H35" s="494"/>
      <c r="I35" s="495"/>
      <c r="J35" s="495"/>
      <c r="K35" s="495"/>
      <c r="L35" s="495"/>
      <c r="M35" s="495"/>
      <c r="N35" s="495"/>
      <c r="O35" s="495"/>
      <c r="P35" s="493"/>
      <c r="Q35" s="490"/>
      <c r="R35" s="381"/>
      <c r="S35" s="380"/>
      <c r="T35" s="381"/>
      <c r="U35" s="381"/>
      <c r="V35" s="381"/>
      <c r="W35" s="381"/>
      <c r="X35" s="381"/>
      <c r="Y35" s="392">
        <f t="shared" si="7"/>
        <v>25</v>
      </c>
      <c r="Z35" s="393">
        <f>'PARAMETER '!B26</f>
        <v>0</v>
      </c>
      <c r="AA35" s="392">
        <f t="shared" si="7"/>
        <v>25</v>
      </c>
      <c r="AB35" s="393">
        <f>'PARAMETER '!D26</f>
        <v>0</v>
      </c>
      <c r="AC35" s="392">
        <f t="shared" si="7"/>
        <v>25</v>
      </c>
      <c r="AD35" s="393">
        <f>'PARAMETER '!F26</f>
        <v>0</v>
      </c>
      <c r="AE35" s="392">
        <f t="shared" si="7"/>
        <v>25</v>
      </c>
      <c r="AF35" s="393" t="str">
        <f>'PARAMETER '!H26</f>
        <v>24 I Lüftung</v>
      </c>
      <c r="AG35" s="392">
        <f t="shared" si="7"/>
        <v>25</v>
      </c>
      <c r="AH35" s="393">
        <f>'PARAMETER '!J26</f>
        <v>0</v>
      </c>
      <c r="AI35" s="392">
        <f t="shared" si="7"/>
        <v>25</v>
      </c>
      <c r="AJ35" s="393">
        <f>'PARAMETER '!L26</f>
        <v>0</v>
      </c>
      <c r="AK35" s="496"/>
      <c r="AL35" s="67"/>
      <c r="AM35" s="77"/>
      <c r="AN35" s="77"/>
      <c r="AO35" s="333"/>
      <c r="AP35" s="77"/>
      <c r="AQ35" s="77"/>
      <c r="AR35" s="77"/>
      <c r="AS35" s="77"/>
      <c r="AT35" s="77"/>
      <c r="AU35" s="77"/>
      <c r="AV35" s="77"/>
      <c r="AW35" s="77"/>
      <c r="AX35" s="77"/>
      <c r="AY35" s="77"/>
      <c r="AZ35" s="77"/>
      <c r="BA35" s="15"/>
      <c r="BB35" s="15"/>
      <c r="BC35" s="15"/>
      <c r="BD35" s="122"/>
      <c r="BE35" s="86"/>
      <c r="BF35" s="86"/>
      <c r="BG35" s="86"/>
      <c r="BH35" s="86"/>
      <c r="BI35" s="86"/>
      <c r="BJ35" s="86"/>
      <c r="BK35" s="86"/>
      <c r="BL35" s="120"/>
      <c r="BM35" s="93"/>
      <c r="BN35" s="86"/>
      <c r="BO35" s="86"/>
      <c r="BP35" s="86"/>
      <c r="BQ35" s="86"/>
      <c r="BR35" s="86"/>
      <c r="BS35" s="86"/>
      <c r="BT35" s="86"/>
      <c r="BU35" s="301">
        <f t="shared" si="4"/>
        <v>25</v>
      </c>
      <c r="BV35" s="302">
        <f>'PARAMETER '!B26</f>
        <v>0</v>
      </c>
      <c r="BW35" s="301">
        <f t="shared" si="4"/>
        <v>25</v>
      </c>
      <c r="BX35" s="302">
        <f>'PARAMETER '!D26</f>
        <v>0</v>
      </c>
      <c r="BY35" s="301">
        <f t="shared" si="4"/>
        <v>25</v>
      </c>
      <c r="BZ35" s="302">
        <f>'PARAMETER '!F26</f>
        <v>0</v>
      </c>
      <c r="CA35" s="301">
        <f t="shared" si="4"/>
        <v>25</v>
      </c>
      <c r="CB35" s="302" t="str">
        <f>'PARAMETER '!H26</f>
        <v>24 I Lüftung</v>
      </c>
      <c r="CC35" s="301">
        <f t="shared" si="4"/>
        <v>25</v>
      </c>
      <c r="CD35" s="302">
        <f>'PARAMETER '!J26</f>
        <v>0</v>
      </c>
      <c r="CE35" s="301">
        <f t="shared" si="4"/>
        <v>25</v>
      </c>
      <c r="CF35" s="302">
        <f>'PARAMETER '!L26</f>
        <v>0</v>
      </c>
      <c r="CG35" s="326"/>
      <c r="CH35" s="86"/>
      <c r="CI35" s="15"/>
      <c r="CJ35" s="15"/>
      <c r="CK35" s="190"/>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row>
    <row r="36" spans="1:114" s="4" customFormat="1" ht="24" customHeight="1" outlineLevel="1">
      <c r="A36" s="536" t="s">
        <v>24</v>
      </c>
      <c r="B36" s="208" t="s">
        <v>109</v>
      </c>
      <c r="C36" s="40"/>
      <c r="D36" s="41" t="s">
        <v>70</v>
      </c>
      <c r="E36" s="86"/>
      <c r="F36" s="497" t="s">
        <v>214</v>
      </c>
      <c r="G36" s="498"/>
      <c r="H36" s="499"/>
      <c r="I36" s="497"/>
      <c r="J36" s="500"/>
      <c r="K36" s="501"/>
      <c r="L36" s="501"/>
      <c r="M36" s="501"/>
      <c r="N36" s="501"/>
      <c r="O36" s="497"/>
      <c r="P36" s="498"/>
      <c r="Q36" s="502"/>
      <c r="R36" s="381"/>
      <c r="S36" s="380"/>
      <c r="T36" s="381"/>
      <c r="U36" s="381"/>
      <c r="V36" s="381"/>
      <c r="W36" s="381"/>
      <c r="X36" s="381"/>
      <c r="Y36" s="392">
        <f t="shared" si="7"/>
        <v>26</v>
      </c>
      <c r="Z36" s="393">
        <f>'PARAMETER '!B27</f>
        <v>0</v>
      </c>
      <c r="AA36" s="392">
        <f t="shared" si="7"/>
        <v>26</v>
      </c>
      <c r="AB36" s="393">
        <f>'PARAMETER '!D27</f>
        <v>0</v>
      </c>
      <c r="AC36" s="392">
        <f t="shared" si="7"/>
        <v>26</v>
      </c>
      <c r="AD36" s="393">
        <f>'PARAMETER '!F27</f>
        <v>0</v>
      </c>
      <c r="AE36" s="392">
        <f t="shared" si="7"/>
        <v>26</v>
      </c>
      <c r="AF36" s="393" t="str">
        <f>'PARAMETER '!H27</f>
        <v>25 I Behälterfertigung</v>
      </c>
      <c r="AG36" s="392">
        <f t="shared" si="7"/>
        <v>26</v>
      </c>
      <c r="AH36" s="393">
        <f>'PARAMETER '!J27</f>
        <v>0</v>
      </c>
      <c r="AI36" s="392">
        <f t="shared" si="7"/>
        <v>26</v>
      </c>
      <c r="AJ36" s="393">
        <f>'PARAMETER '!L27</f>
        <v>0</v>
      </c>
      <c r="AK36" s="503"/>
      <c r="AL36" s="381"/>
      <c r="AM36" s="77"/>
      <c r="AN36" s="77"/>
      <c r="AO36" s="526"/>
      <c r="AP36" s="77"/>
      <c r="AQ36" s="77"/>
      <c r="AR36" s="77"/>
      <c r="AS36" s="77"/>
      <c r="AT36" s="77"/>
      <c r="AU36" s="77"/>
      <c r="AV36" s="77"/>
      <c r="AW36" s="77"/>
      <c r="AX36" s="77"/>
      <c r="AY36" s="77"/>
      <c r="AZ36" s="77"/>
      <c r="BA36" s="15"/>
      <c r="BB36" s="15"/>
      <c r="BC36" s="15"/>
      <c r="BD36" s="122"/>
      <c r="BE36" s="86"/>
      <c r="BF36" s="122"/>
      <c r="BG36" s="86"/>
      <c r="BH36" s="86"/>
      <c r="BI36" s="86"/>
      <c r="BJ36" s="86"/>
      <c r="BK36" s="86"/>
      <c r="BL36" s="120"/>
      <c r="BM36" s="94"/>
      <c r="BN36" s="86"/>
      <c r="BO36" s="86"/>
      <c r="BP36" s="86"/>
      <c r="BQ36" s="86"/>
      <c r="BR36" s="86"/>
      <c r="BS36" s="86"/>
      <c r="BT36" s="86"/>
      <c r="BU36" s="301">
        <f t="shared" si="4"/>
        <v>26</v>
      </c>
      <c r="BV36" s="302">
        <f>'PARAMETER '!B27</f>
        <v>0</v>
      </c>
      <c r="BW36" s="301">
        <f t="shared" si="4"/>
        <v>26</v>
      </c>
      <c r="BX36" s="302">
        <f>'PARAMETER '!D27</f>
        <v>0</v>
      </c>
      <c r="BY36" s="301">
        <f t="shared" si="4"/>
        <v>26</v>
      </c>
      <c r="BZ36" s="302">
        <f>'PARAMETER '!F27</f>
        <v>0</v>
      </c>
      <c r="CA36" s="301">
        <f t="shared" si="4"/>
        <v>26</v>
      </c>
      <c r="CB36" s="302" t="str">
        <f>'PARAMETER '!H27</f>
        <v>25 I Behälterfertigung</v>
      </c>
      <c r="CC36" s="301">
        <f t="shared" si="4"/>
        <v>26</v>
      </c>
      <c r="CD36" s="302">
        <f>'PARAMETER '!J27</f>
        <v>0</v>
      </c>
      <c r="CE36" s="301">
        <f t="shared" si="4"/>
        <v>26</v>
      </c>
      <c r="CF36" s="302">
        <f>'PARAMETER '!L27</f>
        <v>0</v>
      </c>
      <c r="CG36" s="327"/>
      <c r="CI36" s="15"/>
      <c r="CJ36" s="15"/>
      <c r="CK36" s="194"/>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row>
    <row r="37" spans="1:114" s="2" customFormat="1" ht="4.5" customHeight="1">
      <c r="A37" s="16"/>
      <c r="B37" s="199"/>
      <c r="C37" s="40"/>
      <c r="D37" s="41"/>
      <c r="E37" s="43"/>
      <c r="G37" s="504"/>
      <c r="H37" s="42"/>
      <c r="J37" s="43"/>
      <c r="K37" s="43"/>
      <c r="L37" s="43"/>
      <c r="M37" s="43"/>
      <c r="N37" s="43"/>
      <c r="O37" s="4"/>
      <c r="P37" s="504"/>
      <c r="Q37" s="490"/>
      <c r="R37" s="58"/>
      <c r="S37" s="72"/>
      <c r="T37" s="58"/>
      <c r="U37" s="58"/>
      <c r="V37" s="58"/>
      <c r="W37" s="58"/>
      <c r="X37" s="58"/>
      <c r="Y37" s="392">
        <f t="shared" si="7"/>
        <v>27</v>
      </c>
      <c r="Z37" s="393">
        <f>'PARAMETER '!B28</f>
        <v>0</v>
      </c>
      <c r="AA37" s="392">
        <f t="shared" si="7"/>
        <v>27</v>
      </c>
      <c r="AB37" s="393">
        <f>'PARAMETER '!D28</f>
        <v>0</v>
      </c>
      <c r="AC37" s="392">
        <f t="shared" si="7"/>
        <v>27</v>
      </c>
      <c r="AD37" s="393">
        <f>'PARAMETER '!F28</f>
        <v>0</v>
      </c>
      <c r="AE37" s="392">
        <f t="shared" si="7"/>
        <v>27</v>
      </c>
      <c r="AF37" s="393" t="str">
        <f>'PARAMETER '!H28</f>
        <v>26 I IT-Infrastruktur</v>
      </c>
      <c r="AG37" s="392">
        <f t="shared" si="7"/>
        <v>27</v>
      </c>
      <c r="AH37" s="393">
        <f>'PARAMETER '!J28</f>
        <v>0</v>
      </c>
      <c r="AI37" s="392">
        <f t="shared" si="7"/>
        <v>27</v>
      </c>
      <c r="AJ37" s="393">
        <f>'PARAMETER '!L28</f>
        <v>0</v>
      </c>
      <c r="AK37" s="503"/>
      <c r="AL37" s="58"/>
      <c r="AM37" s="76"/>
      <c r="AN37" s="76"/>
      <c r="AO37" s="161"/>
      <c r="AP37" s="76"/>
      <c r="AQ37" s="76"/>
      <c r="AR37" s="76"/>
      <c r="AS37" s="76"/>
      <c r="AT37" s="76"/>
      <c r="AU37" s="76"/>
      <c r="AV37" s="76"/>
      <c r="AW37" s="76"/>
      <c r="AX37" s="76"/>
      <c r="AY37" s="76"/>
      <c r="AZ37" s="76"/>
      <c r="BA37" s="8"/>
      <c r="BB37" s="8"/>
      <c r="BC37" s="8"/>
      <c r="BD37" s="121"/>
      <c r="BE37" s="43"/>
      <c r="BF37" s="43"/>
      <c r="BG37" s="43"/>
      <c r="BH37" s="43"/>
      <c r="BI37" s="43"/>
      <c r="BJ37" s="43"/>
      <c r="BK37" s="86"/>
      <c r="BL37" s="120"/>
      <c r="BM37" s="93"/>
      <c r="BN37" s="43"/>
      <c r="BO37" s="43"/>
      <c r="BP37" s="43"/>
      <c r="BQ37" s="43"/>
      <c r="BR37" s="43"/>
      <c r="BS37" s="43"/>
      <c r="BT37" s="43"/>
      <c r="BU37" s="301">
        <f t="shared" si="4"/>
        <v>27</v>
      </c>
      <c r="BV37" s="302">
        <f>'PARAMETER '!B28</f>
        <v>0</v>
      </c>
      <c r="BW37" s="301">
        <f t="shared" si="4"/>
        <v>27</v>
      </c>
      <c r="BX37" s="302">
        <f>'PARAMETER '!D28</f>
        <v>0</v>
      </c>
      <c r="BY37" s="301">
        <f t="shared" si="4"/>
        <v>27</v>
      </c>
      <c r="BZ37" s="302">
        <f>'PARAMETER '!F28</f>
        <v>0</v>
      </c>
      <c r="CA37" s="301">
        <f t="shared" si="4"/>
        <v>27</v>
      </c>
      <c r="CB37" s="302" t="str">
        <f>'PARAMETER '!H28</f>
        <v>26 I IT-Infrastruktur</v>
      </c>
      <c r="CC37" s="301">
        <f t="shared" si="4"/>
        <v>27</v>
      </c>
      <c r="CD37" s="302">
        <f>'PARAMETER '!J28</f>
        <v>0</v>
      </c>
      <c r="CE37" s="301">
        <f t="shared" si="4"/>
        <v>27</v>
      </c>
      <c r="CF37" s="302">
        <f>'PARAMETER '!L28</f>
        <v>0</v>
      </c>
      <c r="CG37" s="327"/>
      <c r="CI37" s="8"/>
      <c r="CJ37" s="8"/>
      <c r="CK37" s="193"/>
      <c r="CL37" s="8"/>
      <c r="CM37" s="8"/>
      <c r="CN37" s="8"/>
      <c r="CO37" s="8"/>
      <c r="CP37" s="8"/>
      <c r="CQ37" s="8"/>
      <c r="CR37" s="8"/>
      <c r="CS37" s="8"/>
      <c r="CT37" s="8"/>
      <c r="CU37" s="8"/>
      <c r="CV37" s="8"/>
      <c r="CW37" s="8"/>
      <c r="CX37" s="8"/>
      <c r="CY37" s="8"/>
      <c r="CZ37" s="8"/>
      <c r="DA37" s="8"/>
      <c r="DB37" s="8"/>
      <c r="DC37" s="8"/>
      <c r="DD37" s="8"/>
      <c r="DE37" s="8"/>
      <c r="DF37" s="8"/>
      <c r="DG37" s="8"/>
      <c r="DH37" s="8"/>
      <c r="DI37" s="8"/>
      <c r="DJ37" s="8"/>
    </row>
    <row r="38" spans="1:114" s="4" customFormat="1" ht="27" customHeight="1">
      <c r="A38" s="18" t="s">
        <v>75</v>
      </c>
      <c r="B38" s="204"/>
      <c r="C38" s="27" t="s">
        <v>76</v>
      </c>
      <c r="D38" s="28"/>
      <c r="E38" s="86"/>
      <c r="G38" s="504"/>
      <c r="H38" s="39"/>
      <c r="J38" s="44"/>
      <c r="K38" s="44"/>
      <c r="L38" s="44"/>
      <c r="M38" s="44"/>
      <c r="N38" s="44"/>
      <c r="O38" s="504" t="s">
        <v>215</v>
      </c>
      <c r="P38" s="483">
        <f>(IF($H17=0,0,(IF($H$17=0,0,IF($H$17&lt;=$J17,$J$11,IF($H$17&lt;=$K17,$K$11, IF($H$17&lt;=$L17,$L$11,IF($H$17&lt;=$M17,$M$11,IF(AND($H$17&lt;=$N17,$H$17)&gt;$N17,$N$11,0)))))))))*O17</f>
        <v>0</v>
      </c>
      <c r="Q38" s="505" t="s">
        <v>216</v>
      </c>
      <c r="R38" s="381"/>
      <c r="S38" s="380"/>
      <c r="T38" s="381"/>
      <c r="U38" s="381"/>
      <c r="V38" s="381"/>
      <c r="W38" s="381"/>
      <c r="X38" s="381"/>
      <c r="Y38" s="392">
        <f t="shared" si="7"/>
        <v>28</v>
      </c>
      <c r="Z38" s="393">
        <f>'PARAMETER '!B29</f>
        <v>0</v>
      </c>
      <c r="AA38" s="392">
        <f t="shared" si="7"/>
        <v>28</v>
      </c>
      <c r="AB38" s="393">
        <f>'PARAMETER '!D29</f>
        <v>0</v>
      </c>
      <c r="AC38" s="392">
        <f t="shared" si="7"/>
        <v>28</v>
      </c>
      <c r="AD38" s="393">
        <f>'PARAMETER '!F29</f>
        <v>0</v>
      </c>
      <c r="AE38" s="392">
        <f t="shared" si="7"/>
        <v>28</v>
      </c>
      <c r="AF38" s="393" t="str">
        <f>'PARAMETER '!H29</f>
        <v>27 I Kompressoren</v>
      </c>
      <c r="AG38" s="392">
        <f t="shared" si="7"/>
        <v>28</v>
      </c>
      <c r="AH38" s="393">
        <f>'PARAMETER '!J29</f>
        <v>0</v>
      </c>
      <c r="AI38" s="392">
        <f t="shared" si="7"/>
        <v>28</v>
      </c>
      <c r="AJ38" s="393">
        <f>'PARAMETER '!L29</f>
        <v>0</v>
      </c>
      <c r="AK38" s="506"/>
      <c r="AL38" s="381"/>
      <c r="AM38" s="77"/>
      <c r="AN38" s="77"/>
      <c r="AO38" s="333"/>
      <c r="AP38" s="77"/>
      <c r="AQ38" s="77"/>
      <c r="AR38" s="77"/>
      <c r="AS38" s="77"/>
      <c r="AT38" s="77"/>
      <c r="AU38" s="77"/>
      <c r="AV38" s="77"/>
      <c r="AW38" s="77"/>
      <c r="AX38" s="77"/>
      <c r="AY38" s="77"/>
      <c r="AZ38" s="77"/>
      <c r="BA38" s="15"/>
      <c r="BB38" s="15"/>
      <c r="BC38" s="15"/>
      <c r="BD38" s="122"/>
      <c r="BE38" s="86"/>
      <c r="BF38" s="44"/>
      <c r="BG38" s="44"/>
      <c r="BH38" s="44"/>
      <c r="BI38" s="44"/>
      <c r="BJ38" s="44"/>
      <c r="BK38" s="86"/>
      <c r="BL38" s="120"/>
      <c r="BM38" s="93"/>
      <c r="BN38" s="86"/>
      <c r="BO38" s="86"/>
      <c r="BP38" s="86"/>
      <c r="BQ38" s="86"/>
      <c r="BR38" s="86"/>
      <c r="BS38" s="86"/>
      <c r="BT38" s="86"/>
      <c r="BU38" s="301">
        <f t="shared" si="4"/>
        <v>28</v>
      </c>
      <c r="BV38" s="302">
        <f>'PARAMETER '!B29</f>
        <v>0</v>
      </c>
      <c r="BW38" s="301">
        <f t="shared" si="4"/>
        <v>28</v>
      </c>
      <c r="BX38" s="302">
        <f>'PARAMETER '!D29</f>
        <v>0</v>
      </c>
      <c r="BY38" s="301">
        <f t="shared" si="4"/>
        <v>28</v>
      </c>
      <c r="BZ38" s="302">
        <f>'PARAMETER '!F29</f>
        <v>0</v>
      </c>
      <c r="CA38" s="301">
        <f t="shared" si="4"/>
        <v>28</v>
      </c>
      <c r="CB38" s="302" t="str">
        <f>'PARAMETER '!H29</f>
        <v>27 I Kompressoren</v>
      </c>
      <c r="CC38" s="301">
        <f t="shared" si="4"/>
        <v>28</v>
      </c>
      <c r="CD38" s="302">
        <f>'PARAMETER '!J29</f>
        <v>0</v>
      </c>
      <c r="CE38" s="301">
        <f t="shared" si="4"/>
        <v>28</v>
      </c>
      <c r="CF38" s="302">
        <f>'PARAMETER '!L29</f>
        <v>0</v>
      </c>
      <c r="CG38" s="328"/>
      <c r="CI38" s="15"/>
      <c r="CJ38" s="15"/>
      <c r="CK38" s="190"/>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row>
    <row r="39" spans="1:114" s="2" customFormat="1" ht="12.75" customHeight="1" outlineLevel="1">
      <c r="A39" s="536" t="s">
        <v>2</v>
      </c>
      <c r="B39" s="209" t="s">
        <v>97</v>
      </c>
      <c r="C39" s="45"/>
      <c r="D39" s="46"/>
      <c r="E39" s="43"/>
      <c r="G39" s="504"/>
      <c r="H39" s="42"/>
      <c r="O39" s="504" t="s">
        <v>217</v>
      </c>
      <c r="P39" s="507" t="s">
        <v>218</v>
      </c>
      <c r="Q39" s="505"/>
      <c r="R39" s="72"/>
      <c r="S39" s="72"/>
      <c r="T39" s="58"/>
      <c r="U39" s="58"/>
      <c r="V39" s="58"/>
      <c r="W39" s="58"/>
      <c r="X39" s="58"/>
      <c r="Y39" s="392">
        <f t="shared" si="7"/>
        <v>29</v>
      </c>
      <c r="Z39" s="393">
        <f>'PARAMETER '!B30</f>
        <v>0</v>
      </c>
      <c r="AA39" s="392">
        <f t="shared" si="7"/>
        <v>29</v>
      </c>
      <c r="AB39" s="393">
        <f>'PARAMETER '!D30</f>
        <v>0</v>
      </c>
      <c r="AC39" s="392">
        <f t="shared" si="7"/>
        <v>29</v>
      </c>
      <c r="AD39" s="393">
        <f>'PARAMETER '!F30</f>
        <v>0</v>
      </c>
      <c r="AE39" s="392">
        <f t="shared" si="7"/>
        <v>29</v>
      </c>
      <c r="AF39" s="393" t="str">
        <f>'PARAMETER '!H30</f>
        <v>28 I Großteilumlaufanlage</v>
      </c>
      <c r="AG39" s="392">
        <f t="shared" si="7"/>
        <v>29</v>
      </c>
      <c r="AH39" s="393">
        <f>'PARAMETER '!J30</f>
        <v>0</v>
      </c>
      <c r="AI39" s="392">
        <f t="shared" si="7"/>
        <v>29</v>
      </c>
      <c r="AJ39" s="393">
        <f>'PARAMETER '!L30</f>
        <v>0</v>
      </c>
      <c r="AK39" s="503"/>
      <c r="AL39" s="58"/>
      <c r="AM39" s="76"/>
      <c r="AN39" s="76"/>
      <c r="AO39" s="524"/>
      <c r="AP39" s="76"/>
      <c r="AQ39" s="76"/>
      <c r="AR39" s="76"/>
      <c r="AS39" s="76"/>
      <c r="AT39" s="76"/>
      <c r="AU39" s="76"/>
      <c r="AV39" s="76"/>
      <c r="AW39" s="76"/>
      <c r="AX39" s="76"/>
      <c r="AY39" s="76"/>
      <c r="AZ39" s="76"/>
      <c r="BA39" s="8"/>
      <c r="BB39" s="8"/>
      <c r="BC39" s="8"/>
      <c r="BD39" s="121"/>
      <c r="BE39" s="43"/>
      <c r="BF39" s="43"/>
      <c r="BG39" s="43"/>
      <c r="BH39" s="43"/>
      <c r="BI39" s="43"/>
      <c r="BJ39" s="43"/>
      <c r="BK39" s="86"/>
      <c r="BL39" s="120"/>
      <c r="BM39" s="93"/>
      <c r="BN39" s="43"/>
      <c r="BO39" s="43"/>
      <c r="BP39" s="43"/>
      <c r="BQ39" s="43"/>
      <c r="BR39" s="43"/>
      <c r="BS39" s="43"/>
      <c r="BT39" s="43"/>
      <c r="BU39" s="301">
        <f t="shared" si="4"/>
        <v>29</v>
      </c>
      <c r="BV39" s="302">
        <f>'PARAMETER '!B30</f>
        <v>0</v>
      </c>
      <c r="BW39" s="301">
        <f t="shared" si="4"/>
        <v>29</v>
      </c>
      <c r="BX39" s="302">
        <f>'PARAMETER '!D30</f>
        <v>0</v>
      </c>
      <c r="BY39" s="301">
        <f t="shared" si="4"/>
        <v>29</v>
      </c>
      <c r="BZ39" s="302">
        <f>'PARAMETER '!F30</f>
        <v>0</v>
      </c>
      <c r="CA39" s="301">
        <f t="shared" si="4"/>
        <v>29</v>
      </c>
      <c r="CB39" s="302" t="str">
        <f>'PARAMETER '!H30</f>
        <v>28 I Großteilumlaufanlage</v>
      </c>
      <c r="CC39" s="301">
        <f t="shared" si="4"/>
        <v>29</v>
      </c>
      <c r="CD39" s="302">
        <f>'PARAMETER '!J30</f>
        <v>0</v>
      </c>
      <c r="CE39" s="301">
        <f t="shared" si="4"/>
        <v>29</v>
      </c>
      <c r="CF39" s="302">
        <f>'PARAMETER '!L30</f>
        <v>0</v>
      </c>
      <c r="CG39" s="327"/>
      <c r="CI39" s="8"/>
      <c r="CJ39" s="8"/>
      <c r="CK39" s="191"/>
      <c r="CL39" s="8"/>
      <c r="CM39" s="8"/>
      <c r="CN39" s="8"/>
      <c r="CO39" s="8"/>
      <c r="CP39" s="8"/>
      <c r="CQ39" s="8"/>
      <c r="CR39" s="8"/>
      <c r="CS39" s="8"/>
      <c r="CT39" s="8"/>
      <c r="CU39" s="8"/>
      <c r="CV39" s="8"/>
      <c r="CW39" s="8"/>
      <c r="CX39" s="8"/>
      <c r="CY39" s="8"/>
      <c r="CZ39" s="8"/>
      <c r="DA39" s="8"/>
      <c r="DB39" s="8"/>
      <c r="DC39" s="8"/>
      <c r="DD39" s="8"/>
      <c r="DE39" s="8"/>
      <c r="DF39" s="8"/>
      <c r="DG39" s="8"/>
      <c r="DH39" s="8"/>
      <c r="DI39" s="8"/>
      <c r="DJ39" s="8"/>
    </row>
    <row r="40" spans="1:114" s="2" customFormat="1" ht="12.75" customHeight="1" outlineLevel="1">
      <c r="A40" s="536" t="s">
        <v>5</v>
      </c>
      <c r="B40" s="199" t="s">
        <v>108</v>
      </c>
      <c r="C40" s="33"/>
      <c r="D40" s="34"/>
      <c r="E40" s="43"/>
      <c r="G40" s="504"/>
      <c r="H40" s="42"/>
      <c r="O40" s="504" t="s">
        <v>219</v>
      </c>
      <c r="P40" s="26" t="s">
        <v>220</v>
      </c>
      <c r="Q40" s="505"/>
      <c r="R40" s="72"/>
      <c r="S40" s="72"/>
      <c r="T40" s="58"/>
      <c r="U40" s="58"/>
      <c r="V40" s="58"/>
      <c r="W40" s="58"/>
      <c r="X40" s="58"/>
      <c r="Y40" s="392">
        <f t="shared" si="7"/>
        <v>30</v>
      </c>
      <c r="Z40" s="393">
        <f>'PARAMETER '!B31</f>
        <v>0</v>
      </c>
      <c r="AA40" s="392">
        <f t="shared" si="7"/>
        <v>30</v>
      </c>
      <c r="AB40" s="393">
        <f>'PARAMETER '!D31</f>
        <v>0</v>
      </c>
      <c r="AC40" s="392">
        <f t="shared" si="7"/>
        <v>30</v>
      </c>
      <c r="AD40" s="393">
        <f>'PARAMETER '!F31</f>
        <v>0</v>
      </c>
      <c r="AE40" s="392">
        <f t="shared" si="7"/>
        <v>30</v>
      </c>
      <c r="AF40" s="393" t="str">
        <f>'PARAMETER '!H31</f>
        <v>29 I Kleinteilumlaufanlage</v>
      </c>
      <c r="AG40" s="392">
        <f t="shared" si="7"/>
        <v>30</v>
      </c>
      <c r="AH40" s="393">
        <f>'PARAMETER '!J31</f>
        <v>0</v>
      </c>
      <c r="AI40" s="392">
        <f t="shared" si="7"/>
        <v>30</v>
      </c>
      <c r="AJ40" s="393">
        <f>'PARAMETER '!L31</f>
        <v>0</v>
      </c>
      <c r="AK40" s="503"/>
      <c r="AL40" s="58"/>
      <c r="AM40" s="76"/>
      <c r="AN40" s="76"/>
      <c r="AO40" s="524"/>
      <c r="AP40" s="76"/>
      <c r="AQ40" s="76"/>
      <c r="AR40" s="76"/>
      <c r="AS40" s="76"/>
      <c r="AT40" s="76"/>
      <c r="AU40" s="76"/>
      <c r="AV40" s="76"/>
      <c r="AW40" s="76"/>
      <c r="AX40" s="76"/>
      <c r="AY40" s="76"/>
      <c r="AZ40" s="76"/>
      <c r="BA40" s="8"/>
      <c r="BB40" s="8"/>
      <c r="BC40" s="8"/>
      <c r="BD40" s="121"/>
      <c r="BE40" s="43"/>
      <c r="BF40" s="43"/>
      <c r="BG40" s="43"/>
      <c r="BH40" s="43"/>
      <c r="BI40" s="43"/>
      <c r="BJ40" s="43"/>
      <c r="BK40" s="86"/>
      <c r="BL40" s="120"/>
      <c r="BM40" s="93"/>
      <c r="BN40" s="43"/>
      <c r="BO40" s="43"/>
      <c r="BP40" s="43"/>
      <c r="BQ40" s="43"/>
      <c r="BR40" s="43"/>
      <c r="BS40" s="43"/>
      <c r="BT40" s="43"/>
      <c r="BU40" s="301">
        <f t="shared" si="4"/>
        <v>30</v>
      </c>
      <c r="BV40" s="302">
        <f>'PARAMETER '!B31</f>
        <v>0</v>
      </c>
      <c r="BW40" s="301">
        <f t="shared" si="4"/>
        <v>30</v>
      </c>
      <c r="BX40" s="302">
        <f>'PARAMETER '!D31</f>
        <v>0</v>
      </c>
      <c r="BY40" s="301">
        <f t="shared" si="4"/>
        <v>30</v>
      </c>
      <c r="BZ40" s="302">
        <f>'PARAMETER '!F31</f>
        <v>0</v>
      </c>
      <c r="CA40" s="301">
        <f t="shared" si="4"/>
        <v>30</v>
      </c>
      <c r="CB40" s="302" t="str">
        <f>'PARAMETER '!H31</f>
        <v>29 I Kleinteilumlaufanlage</v>
      </c>
      <c r="CC40" s="301">
        <f t="shared" si="4"/>
        <v>30</v>
      </c>
      <c r="CD40" s="302">
        <f>'PARAMETER '!J31</f>
        <v>0</v>
      </c>
      <c r="CE40" s="301">
        <f t="shared" si="4"/>
        <v>30</v>
      </c>
      <c r="CF40" s="302">
        <f>'PARAMETER '!L31</f>
        <v>0</v>
      </c>
      <c r="CG40" s="327"/>
      <c r="CI40" s="8"/>
      <c r="CJ40" s="8"/>
      <c r="CK40" s="191"/>
      <c r="CL40" s="8"/>
      <c r="CM40" s="8"/>
      <c r="CN40" s="8"/>
      <c r="CO40" s="8"/>
      <c r="CP40" s="8"/>
      <c r="CQ40" s="8"/>
      <c r="CR40" s="8"/>
      <c r="CS40" s="8"/>
      <c r="CT40" s="8"/>
      <c r="CU40" s="8"/>
      <c r="CV40" s="8"/>
      <c r="CW40" s="8"/>
      <c r="CX40" s="8"/>
      <c r="CY40" s="8"/>
      <c r="CZ40" s="8"/>
      <c r="DA40" s="8"/>
      <c r="DB40" s="8"/>
      <c r="DC40" s="8"/>
      <c r="DD40" s="8"/>
      <c r="DE40" s="8"/>
      <c r="DF40" s="8"/>
      <c r="DG40" s="8"/>
      <c r="DH40" s="8"/>
      <c r="DI40" s="8"/>
      <c r="DJ40" s="8"/>
    </row>
    <row r="41" spans="1:114" s="2" customFormat="1" ht="12.75" customHeight="1" outlineLevel="1">
      <c r="A41" s="536" t="s">
        <v>7</v>
      </c>
      <c r="B41" s="199" t="s">
        <v>107</v>
      </c>
      <c r="C41" s="33"/>
      <c r="D41" s="34"/>
      <c r="E41" s="43"/>
      <c r="G41" s="504"/>
      <c r="H41" s="42"/>
      <c r="O41" s="4"/>
      <c r="P41" s="504"/>
      <c r="Q41" s="505"/>
      <c r="R41" s="72"/>
      <c r="S41" s="72"/>
      <c r="T41" s="58"/>
      <c r="U41" s="58"/>
      <c r="V41" s="58"/>
      <c r="W41" s="58"/>
      <c r="X41" s="58"/>
      <c r="Y41" s="392">
        <f t="shared" si="7"/>
        <v>31</v>
      </c>
      <c r="Z41" s="393">
        <f>'PARAMETER '!B32</f>
        <v>0</v>
      </c>
      <c r="AA41" s="392">
        <f t="shared" si="7"/>
        <v>31</v>
      </c>
      <c r="AB41" s="393">
        <f>'PARAMETER '!D32</f>
        <v>0</v>
      </c>
      <c r="AC41" s="392">
        <f t="shared" si="7"/>
        <v>31</v>
      </c>
      <c r="AD41" s="393">
        <f>'PARAMETER '!F32</f>
        <v>0</v>
      </c>
      <c r="AE41" s="392">
        <f t="shared" si="7"/>
        <v>31</v>
      </c>
      <c r="AF41" s="393" t="str">
        <f>'PARAMETER '!H32</f>
        <v>29 I Entfettungsanlage</v>
      </c>
      <c r="AG41" s="392">
        <f t="shared" si="7"/>
        <v>31</v>
      </c>
      <c r="AH41" s="393">
        <f>'PARAMETER '!J32</f>
        <v>0</v>
      </c>
      <c r="AI41" s="392">
        <f t="shared" si="7"/>
        <v>31</v>
      </c>
      <c r="AJ41" s="393">
        <f>'PARAMETER '!L32</f>
        <v>0</v>
      </c>
      <c r="AK41" s="503"/>
      <c r="AL41" s="58"/>
      <c r="AM41" s="76"/>
      <c r="AN41" s="76"/>
      <c r="AO41" s="524"/>
      <c r="AP41" s="76"/>
      <c r="AQ41" s="76"/>
      <c r="AR41" s="76"/>
      <c r="AS41" s="76"/>
      <c r="AT41" s="76"/>
      <c r="AU41" s="76"/>
      <c r="AV41" s="76"/>
      <c r="AW41" s="76"/>
      <c r="AX41" s="76"/>
      <c r="AY41" s="76"/>
      <c r="AZ41" s="76"/>
      <c r="BA41" s="8"/>
      <c r="BB41" s="8"/>
      <c r="BC41" s="8"/>
      <c r="BD41" s="121"/>
      <c r="BE41" s="43"/>
      <c r="BF41" s="43"/>
      <c r="BG41" s="43"/>
      <c r="BH41" s="43"/>
      <c r="BI41" s="43"/>
      <c r="BJ41" s="43"/>
      <c r="BK41" s="86"/>
      <c r="BL41" s="120"/>
      <c r="BM41" s="93"/>
      <c r="BN41" s="43"/>
      <c r="BO41" s="43"/>
      <c r="BP41" s="43"/>
      <c r="BQ41" s="43"/>
      <c r="BR41" s="43"/>
      <c r="BS41" s="43"/>
      <c r="BT41" s="43"/>
      <c r="BU41" s="301">
        <f t="shared" si="4"/>
        <v>31</v>
      </c>
      <c r="BV41" s="302">
        <f>'PARAMETER '!B32</f>
        <v>0</v>
      </c>
      <c r="BW41" s="301">
        <f t="shared" si="4"/>
        <v>31</v>
      </c>
      <c r="BX41" s="302">
        <f>'PARAMETER '!D32</f>
        <v>0</v>
      </c>
      <c r="BY41" s="301">
        <f t="shared" si="4"/>
        <v>31</v>
      </c>
      <c r="BZ41" s="302">
        <f>'PARAMETER '!F32</f>
        <v>0</v>
      </c>
      <c r="CA41" s="301">
        <f t="shared" si="4"/>
        <v>31</v>
      </c>
      <c r="CB41" s="302" t="str">
        <f>'PARAMETER '!H32</f>
        <v>29 I Entfettungsanlage</v>
      </c>
      <c r="CC41" s="301">
        <f t="shared" si="4"/>
        <v>31</v>
      </c>
      <c r="CD41" s="302">
        <f>'PARAMETER '!J32</f>
        <v>0</v>
      </c>
      <c r="CE41" s="301">
        <f t="shared" si="4"/>
        <v>31</v>
      </c>
      <c r="CF41" s="302">
        <f>'PARAMETER '!L32</f>
        <v>0</v>
      </c>
      <c r="CG41" s="327"/>
      <c r="CI41" s="8"/>
      <c r="CJ41" s="8"/>
      <c r="CK41" s="191"/>
      <c r="CL41" s="8"/>
      <c r="CM41" s="8"/>
      <c r="CN41" s="8"/>
      <c r="CO41" s="8"/>
      <c r="CP41" s="8"/>
      <c r="CQ41" s="8"/>
      <c r="CR41" s="8"/>
      <c r="CS41" s="8"/>
      <c r="CT41" s="8"/>
      <c r="CU41" s="8"/>
      <c r="CV41" s="8"/>
      <c r="CW41" s="8"/>
      <c r="CX41" s="8"/>
      <c r="CY41" s="8"/>
      <c r="CZ41" s="8"/>
      <c r="DA41" s="8"/>
      <c r="DB41" s="8"/>
      <c r="DC41" s="8"/>
      <c r="DD41" s="8"/>
      <c r="DE41" s="8"/>
      <c r="DF41" s="8"/>
      <c r="DG41" s="8"/>
      <c r="DH41" s="8"/>
      <c r="DI41" s="8"/>
      <c r="DJ41" s="8"/>
    </row>
    <row r="42" spans="1:114" s="2" customFormat="1" ht="12.75" customHeight="1" outlineLevel="1">
      <c r="A42" s="536" t="s">
        <v>113</v>
      </c>
      <c r="B42" s="199" t="s">
        <v>107</v>
      </c>
      <c r="C42" s="33"/>
      <c r="D42" s="34"/>
      <c r="E42" s="43"/>
      <c r="G42" s="508"/>
      <c r="H42" s="42"/>
      <c r="P42" s="508"/>
      <c r="Q42" s="507"/>
      <c r="R42" s="72"/>
      <c r="S42" s="72"/>
      <c r="T42" s="58"/>
      <c r="U42" s="58"/>
      <c r="V42" s="58"/>
      <c r="W42" s="58"/>
      <c r="X42" s="58"/>
      <c r="Y42" s="392">
        <f t="shared" si="7"/>
        <v>32</v>
      </c>
      <c r="Z42" s="393">
        <f>'PARAMETER '!B33</f>
        <v>0</v>
      </c>
      <c r="AA42" s="392">
        <f t="shared" si="7"/>
        <v>32</v>
      </c>
      <c r="AB42" s="393">
        <f>'PARAMETER '!D33</f>
        <v>0</v>
      </c>
      <c r="AC42" s="392">
        <f t="shared" si="7"/>
        <v>32</v>
      </c>
      <c r="AD42" s="393">
        <f>'PARAMETER '!F33</f>
        <v>0</v>
      </c>
      <c r="AE42" s="392">
        <f t="shared" si="7"/>
        <v>32</v>
      </c>
      <c r="AF42" s="393" t="str">
        <f>'PARAMETER '!H33</f>
        <v>30 I Heizungsprüfstand</v>
      </c>
      <c r="AG42" s="392">
        <f t="shared" si="7"/>
        <v>32</v>
      </c>
      <c r="AH42" s="393">
        <f>'PARAMETER '!J33</f>
        <v>0</v>
      </c>
      <c r="AI42" s="392">
        <f t="shared" si="7"/>
        <v>32</v>
      </c>
      <c r="AJ42" s="393">
        <f>'PARAMETER '!L33</f>
        <v>0</v>
      </c>
      <c r="AK42" s="503"/>
      <c r="AL42" s="58"/>
      <c r="AM42" s="76"/>
      <c r="AN42" s="76"/>
      <c r="AO42" s="524"/>
      <c r="AP42" s="76"/>
      <c r="AQ42" s="76"/>
      <c r="AR42" s="76"/>
      <c r="AS42" s="76"/>
      <c r="AT42" s="76"/>
      <c r="AU42" s="76"/>
      <c r="AV42" s="76"/>
      <c r="AW42" s="76"/>
      <c r="AX42" s="76"/>
      <c r="AY42" s="76"/>
      <c r="AZ42" s="76"/>
      <c r="BA42" s="8"/>
      <c r="BB42" s="8"/>
      <c r="BC42" s="8"/>
      <c r="BD42" s="121"/>
      <c r="BE42" s="43"/>
      <c r="BF42" s="43"/>
      <c r="BG42" s="43"/>
      <c r="BH42" s="43"/>
      <c r="BI42" s="43"/>
      <c r="BJ42" s="43"/>
      <c r="BK42" s="43"/>
      <c r="BL42" s="123"/>
      <c r="BM42" s="124"/>
      <c r="BN42" s="43"/>
      <c r="BO42" s="43"/>
      <c r="BP42" s="43"/>
      <c r="BQ42" s="43"/>
      <c r="BR42" s="43"/>
      <c r="BS42" s="43"/>
      <c r="BT42" s="43"/>
      <c r="BU42" s="301">
        <f t="shared" si="4"/>
        <v>32</v>
      </c>
      <c r="BV42" s="302">
        <f>'PARAMETER '!B33</f>
        <v>0</v>
      </c>
      <c r="BW42" s="301">
        <f t="shared" si="4"/>
        <v>32</v>
      </c>
      <c r="BX42" s="302">
        <f>'PARAMETER '!D33</f>
        <v>0</v>
      </c>
      <c r="BY42" s="301">
        <f t="shared" si="4"/>
        <v>32</v>
      </c>
      <c r="BZ42" s="302">
        <f>'PARAMETER '!F33</f>
        <v>0</v>
      </c>
      <c r="CA42" s="301">
        <f t="shared" si="4"/>
        <v>32</v>
      </c>
      <c r="CB42" s="302" t="str">
        <f>'PARAMETER '!H33</f>
        <v>30 I Heizungsprüfstand</v>
      </c>
      <c r="CC42" s="301">
        <f t="shared" si="4"/>
        <v>32</v>
      </c>
      <c r="CD42" s="302">
        <f>'PARAMETER '!J33</f>
        <v>0</v>
      </c>
      <c r="CE42" s="301">
        <f t="shared" si="4"/>
        <v>32</v>
      </c>
      <c r="CF42" s="302">
        <f>'PARAMETER '!L33</f>
        <v>0</v>
      </c>
      <c r="CG42" s="327"/>
      <c r="CI42" s="8"/>
      <c r="CJ42" s="8"/>
      <c r="CK42" s="191"/>
      <c r="CL42" s="8"/>
      <c r="CM42" s="8"/>
      <c r="CN42" s="8"/>
      <c r="CO42" s="8"/>
      <c r="CP42" s="8"/>
      <c r="CQ42" s="8"/>
      <c r="CR42" s="8"/>
      <c r="CS42" s="8"/>
      <c r="CT42" s="8"/>
      <c r="CU42" s="8"/>
      <c r="CV42" s="8"/>
      <c r="CW42" s="8"/>
      <c r="CX42" s="8"/>
      <c r="CY42" s="8"/>
      <c r="CZ42" s="8"/>
      <c r="DA42" s="8"/>
      <c r="DB42" s="8"/>
      <c r="DC42" s="8"/>
      <c r="DD42" s="8"/>
      <c r="DE42" s="8"/>
      <c r="DF42" s="8"/>
      <c r="DG42" s="8"/>
      <c r="DH42" s="8"/>
      <c r="DI42" s="8"/>
      <c r="DJ42" s="8"/>
    </row>
    <row r="43" spans="1:114" s="2" customFormat="1" ht="12.75" customHeight="1" outlineLevel="1">
      <c r="A43" s="536" t="s">
        <v>16</v>
      </c>
      <c r="B43" s="199" t="s">
        <v>107</v>
      </c>
      <c r="C43" s="33"/>
      <c r="D43" s="34"/>
      <c r="E43" s="43"/>
      <c r="F43" s="43"/>
      <c r="G43" s="43"/>
      <c r="H43" s="121"/>
      <c r="I43" s="43"/>
      <c r="J43" s="43"/>
      <c r="K43" s="43"/>
      <c r="L43" s="43"/>
      <c r="M43" s="43"/>
      <c r="N43" s="43"/>
      <c r="O43" s="43"/>
      <c r="P43" s="509"/>
      <c r="Q43" s="43"/>
      <c r="R43" s="369"/>
      <c r="S43" s="369"/>
      <c r="T43" s="369"/>
      <c r="U43" s="369"/>
      <c r="V43" s="369"/>
      <c r="W43" s="369"/>
      <c r="X43" s="369"/>
      <c r="Y43" s="392">
        <f t="shared" si="7"/>
        <v>33</v>
      </c>
      <c r="Z43" s="393">
        <f>'PARAMETER '!B34</f>
        <v>0</v>
      </c>
      <c r="AA43" s="392">
        <f t="shared" si="7"/>
        <v>33</v>
      </c>
      <c r="AB43" s="393">
        <f>'PARAMETER '!D34</f>
        <v>0</v>
      </c>
      <c r="AC43" s="392">
        <f t="shared" si="7"/>
        <v>33</v>
      </c>
      <c r="AD43" s="393">
        <f>'PARAMETER '!F34</f>
        <v>0</v>
      </c>
      <c r="AE43" s="392">
        <f t="shared" si="7"/>
        <v>33</v>
      </c>
      <c r="AF43" s="393" t="str">
        <f>'PARAMETER '!H34</f>
        <v>31 I Plattentränke</v>
      </c>
      <c r="AG43" s="392">
        <f t="shared" si="7"/>
        <v>33</v>
      </c>
      <c r="AH43" s="393">
        <f>'PARAMETER '!J34</f>
        <v>0</v>
      </c>
      <c r="AI43" s="392">
        <f t="shared" si="7"/>
        <v>33</v>
      </c>
      <c r="AJ43" s="393">
        <f>'PARAMETER '!L34</f>
        <v>0</v>
      </c>
      <c r="AK43" s="503"/>
      <c r="AL43" s="58"/>
      <c r="AM43" s="76"/>
      <c r="AN43" s="76"/>
      <c r="AO43" s="524"/>
      <c r="AP43" s="76"/>
      <c r="AQ43" s="76"/>
      <c r="AR43" s="76"/>
      <c r="AS43" s="76"/>
      <c r="AT43" s="76"/>
      <c r="AU43" s="76"/>
      <c r="AV43" s="76"/>
      <c r="AW43" s="76"/>
      <c r="AX43" s="76"/>
      <c r="AY43" s="76"/>
      <c r="AZ43" s="76"/>
      <c r="BA43" s="8"/>
      <c r="BB43" s="8"/>
      <c r="BC43" s="8"/>
      <c r="BD43" s="121"/>
      <c r="BE43" s="43"/>
      <c r="BF43" s="43"/>
      <c r="BG43" s="43"/>
      <c r="BH43" s="43"/>
      <c r="BI43" s="43"/>
      <c r="BJ43" s="43"/>
      <c r="BK43" s="43"/>
      <c r="BL43" s="43"/>
      <c r="BM43" s="43"/>
      <c r="BN43" s="43"/>
      <c r="BO43" s="43"/>
      <c r="BP43" s="43"/>
      <c r="BQ43" s="43"/>
      <c r="BR43" s="43"/>
      <c r="BS43" s="43"/>
      <c r="BT43" s="43"/>
      <c r="BU43" s="301">
        <f t="shared" si="4"/>
        <v>33</v>
      </c>
      <c r="BV43" s="302">
        <f>'PARAMETER '!B34</f>
        <v>0</v>
      </c>
      <c r="BW43" s="301">
        <f t="shared" si="4"/>
        <v>33</v>
      </c>
      <c r="BX43" s="302">
        <f>'PARAMETER '!D34</f>
        <v>0</v>
      </c>
      <c r="BY43" s="301">
        <f t="shared" si="4"/>
        <v>33</v>
      </c>
      <c r="BZ43" s="302">
        <f>'PARAMETER '!F34</f>
        <v>0</v>
      </c>
      <c r="CA43" s="301">
        <f t="shared" si="4"/>
        <v>33</v>
      </c>
      <c r="CB43" s="302" t="str">
        <f>'PARAMETER '!H34</f>
        <v>31 I Plattentränke</v>
      </c>
      <c r="CC43" s="301">
        <f t="shared" si="4"/>
        <v>33</v>
      </c>
      <c r="CD43" s="302">
        <f>'PARAMETER '!J34</f>
        <v>0</v>
      </c>
      <c r="CE43" s="301">
        <f t="shared" si="4"/>
        <v>33</v>
      </c>
      <c r="CF43" s="302">
        <f>'PARAMETER '!L34</f>
        <v>0</v>
      </c>
      <c r="CG43" s="327"/>
      <c r="CI43" s="8"/>
      <c r="CJ43" s="8"/>
      <c r="CK43" s="191"/>
      <c r="CL43" s="8"/>
      <c r="CM43" s="8"/>
      <c r="CN43" s="8"/>
      <c r="CO43" s="8"/>
      <c r="CP43" s="8"/>
      <c r="CQ43" s="8"/>
      <c r="CR43" s="8"/>
      <c r="CS43" s="8"/>
      <c r="CT43" s="8"/>
      <c r="CU43" s="8"/>
      <c r="CV43" s="8"/>
      <c r="CW43" s="8"/>
      <c r="CX43" s="8"/>
      <c r="CY43" s="8"/>
      <c r="CZ43" s="8"/>
      <c r="DA43" s="8"/>
      <c r="DB43" s="8"/>
      <c r="DC43" s="8"/>
      <c r="DD43" s="8"/>
      <c r="DE43" s="8"/>
      <c r="DF43" s="8"/>
      <c r="DG43" s="8"/>
      <c r="DH43" s="8"/>
      <c r="DI43" s="8"/>
      <c r="DJ43" s="8"/>
    </row>
    <row r="44" spans="1:114" s="2" customFormat="1" ht="12.75" customHeight="1" outlineLevel="1">
      <c r="A44" s="536" t="s">
        <v>11</v>
      </c>
      <c r="B44" s="199" t="s">
        <v>109</v>
      </c>
      <c r="C44" s="33"/>
      <c r="D44" s="34"/>
      <c r="E44" s="43"/>
      <c r="F44" s="43"/>
      <c r="G44" s="43"/>
      <c r="H44" s="121"/>
      <c r="I44" s="43"/>
      <c r="J44" s="43"/>
      <c r="K44" s="43"/>
      <c r="L44" s="43"/>
      <c r="M44" s="43"/>
      <c r="N44" s="43"/>
      <c r="O44" s="43"/>
      <c r="P44" s="509"/>
      <c r="Q44" s="43"/>
      <c r="R44" s="369"/>
      <c r="S44" s="369"/>
      <c r="T44" s="369"/>
      <c r="U44" s="369"/>
      <c r="V44" s="369"/>
      <c r="W44" s="369"/>
      <c r="X44" s="369"/>
      <c r="Y44" s="392">
        <f t="shared" si="7"/>
        <v>34</v>
      </c>
      <c r="Z44" s="393">
        <f>'PARAMETER '!B35</f>
        <v>0</v>
      </c>
      <c r="AA44" s="392">
        <f t="shared" si="7"/>
        <v>34</v>
      </c>
      <c r="AB44" s="393">
        <f>'PARAMETER '!D35</f>
        <v>0</v>
      </c>
      <c r="AC44" s="392">
        <f t="shared" si="7"/>
        <v>34</v>
      </c>
      <c r="AD44" s="393">
        <f>'PARAMETER '!F35</f>
        <v>0</v>
      </c>
      <c r="AE44" s="392">
        <f t="shared" si="7"/>
        <v>34</v>
      </c>
      <c r="AF44" s="393" t="str">
        <f>'PARAMETER '!H35</f>
        <v xml:space="preserve">32 I </v>
      </c>
      <c r="AG44" s="392">
        <f t="shared" si="7"/>
        <v>34</v>
      </c>
      <c r="AH44" s="393">
        <f>'PARAMETER '!J35</f>
        <v>0</v>
      </c>
      <c r="AI44" s="392">
        <f t="shared" si="7"/>
        <v>34</v>
      </c>
      <c r="AJ44" s="393">
        <f>'PARAMETER '!L35</f>
        <v>0</v>
      </c>
      <c r="AK44" s="503"/>
      <c r="AL44" s="58"/>
      <c r="AM44" s="76"/>
      <c r="AN44" s="76"/>
      <c r="AO44" s="524"/>
      <c r="AP44" s="76"/>
      <c r="AQ44" s="76"/>
      <c r="AR44" s="76"/>
      <c r="AS44" s="76"/>
      <c r="AT44" s="76"/>
      <c r="AU44" s="76"/>
      <c r="AV44" s="76"/>
      <c r="AW44" s="76"/>
      <c r="AX44" s="76"/>
      <c r="AY44" s="76"/>
      <c r="AZ44" s="76"/>
      <c r="BA44" s="8"/>
      <c r="BB44" s="8"/>
      <c r="BC44" s="8"/>
      <c r="BD44" s="121"/>
      <c r="BE44" s="43"/>
      <c r="BF44" s="43"/>
      <c r="BG44" s="43"/>
      <c r="BH44" s="43"/>
      <c r="BI44" s="43"/>
      <c r="BJ44" s="43"/>
      <c r="BK44" s="43"/>
      <c r="BL44" s="43"/>
      <c r="BM44" s="43"/>
      <c r="BN44" s="43"/>
      <c r="BO44" s="43"/>
      <c r="BP44" s="43"/>
      <c r="BQ44" s="43"/>
      <c r="BR44" s="43"/>
      <c r="BS44" s="43"/>
      <c r="BT44" s="43"/>
      <c r="BU44" s="301">
        <f t="shared" si="4"/>
        <v>34</v>
      </c>
      <c r="BV44" s="302">
        <f>'PARAMETER '!B35</f>
        <v>0</v>
      </c>
      <c r="BW44" s="301">
        <f t="shared" si="4"/>
        <v>34</v>
      </c>
      <c r="BX44" s="302">
        <f>'PARAMETER '!D35</f>
        <v>0</v>
      </c>
      <c r="BY44" s="301">
        <f t="shared" si="4"/>
        <v>34</v>
      </c>
      <c r="BZ44" s="302">
        <f>'PARAMETER '!F35</f>
        <v>0</v>
      </c>
      <c r="CA44" s="301">
        <f t="shared" si="4"/>
        <v>34</v>
      </c>
      <c r="CB44" s="302" t="str">
        <f>'PARAMETER '!H35</f>
        <v xml:space="preserve">32 I </v>
      </c>
      <c r="CC44" s="301">
        <f t="shared" si="4"/>
        <v>34</v>
      </c>
      <c r="CD44" s="302">
        <f>'PARAMETER '!J35</f>
        <v>0</v>
      </c>
      <c r="CE44" s="301">
        <f t="shared" si="4"/>
        <v>34</v>
      </c>
      <c r="CF44" s="302">
        <f>'PARAMETER '!L35</f>
        <v>0</v>
      </c>
      <c r="CG44" s="327"/>
      <c r="CI44" s="8"/>
      <c r="CJ44" s="8"/>
      <c r="CK44" s="191"/>
      <c r="CL44" s="8"/>
      <c r="CM44" s="8"/>
      <c r="CN44" s="8"/>
      <c r="CO44" s="8"/>
      <c r="CP44" s="8"/>
      <c r="CQ44" s="8"/>
      <c r="CR44" s="8"/>
      <c r="CS44" s="8"/>
      <c r="CT44" s="8"/>
      <c r="CU44" s="8"/>
      <c r="CV44" s="8"/>
      <c r="CW44" s="8"/>
      <c r="CX44" s="8"/>
      <c r="CY44" s="8"/>
      <c r="CZ44" s="8"/>
      <c r="DA44" s="8"/>
      <c r="DB44" s="8"/>
      <c r="DC44" s="8"/>
      <c r="DD44" s="8"/>
      <c r="DE44" s="8"/>
      <c r="DF44" s="8"/>
      <c r="DG44" s="8"/>
      <c r="DH44" s="8"/>
      <c r="DI44" s="8"/>
      <c r="DJ44" s="8"/>
    </row>
    <row r="45" spans="1:114" s="2" customFormat="1" ht="12.75" customHeight="1" outlineLevel="1">
      <c r="A45" s="536" t="s">
        <v>15</v>
      </c>
      <c r="B45" s="199" t="s">
        <v>109</v>
      </c>
      <c r="C45" s="33"/>
      <c r="D45" s="34"/>
      <c r="E45" s="43"/>
      <c r="F45" s="43"/>
      <c r="G45" s="43"/>
      <c r="H45" s="121"/>
      <c r="I45" s="43"/>
      <c r="J45" s="43"/>
      <c r="K45" s="43"/>
      <c r="L45" s="43"/>
      <c r="M45" s="43"/>
      <c r="N45" s="43"/>
      <c r="O45" s="43"/>
      <c r="P45" s="509"/>
      <c r="Q45" s="43"/>
      <c r="R45" s="369"/>
      <c r="S45" s="369"/>
      <c r="T45" s="369"/>
      <c r="U45" s="369"/>
      <c r="V45" s="369"/>
      <c r="W45" s="369"/>
      <c r="X45" s="369"/>
      <c r="Y45" s="392">
        <f t="shared" ref="Y45:AI47" si="8">Y44+1</f>
        <v>35</v>
      </c>
      <c r="Z45" s="393">
        <f>'PARAMETER '!B36</f>
        <v>0</v>
      </c>
      <c r="AA45" s="392">
        <f t="shared" si="8"/>
        <v>35</v>
      </c>
      <c r="AB45" s="393">
        <f>'PARAMETER '!D36</f>
        <v>0</v>
      </c>
      <c r="AC45" s="392">
        <f t="shared" si="8"/>
        <v>35</v>
      </c>
      <c r="AD45" s="393">
        <f>'PARAMETER '!F36</f>
        <v>0</v>
      </c>
      <c r="AE45" s="392">
        <f t="shared" si="8"/>
        <v>35</v>
      </c>
      <c r="AF45" s="393" t="str">
        <f>'PARAMETER '!H36</f>
        <v xml:space="preserve">33 I </v>
      </c>
      <c r="AG45" s="392">
        <f t="shared" si="8"/>
        <v>35</v>
      </c>
      <c r="AH45" s="393">
        <f>'PARAMETER '!J36</f>
        <v>0</v>
      </c>
      <c r="AI45" s="392">
        <f t="shared" si="8"/>
        <v>35</v>
      </c>
      <c r="AJ45" s="393">
        <f>'PARAMETER '!L36</f>
        <v>0</v>
      </c>
      <c r="AK45" s="503"/>
      <c r="AL45" s="58"/>
      <c r="AM45" s="76"/>
      <c r="AN45" s="76"/>
      <c r="AO45" s="524"/>
      <c r="AP45" s="76"/>
      <c r="AQ45" s="76"/>
      <c r="AR45" s="76"/>
      <c r="AS45" s="76"/>
      <c r="AT45" s="76"/>
      <c r="AU45" s="76"/>
      <c r="AV45" s="76"/>
      <c r="AW45" s="76"/>
      <c r="AX45" s="76"/>
      <c r="AY45" s="76"/>
      <c r="AZ45" s="76"/>
      <c r="BA45" s="8"/>
      <c r="BB45" s="8"/>
      <c r="BC45" s="8"/>
      <c r="BD45" s="121"/>
      <c r="BE45" s="43"/>
      <c r="BF45" s="43"/>
      <c r="BG45" s="43"/>
      <c r="BH45" s="43"/>
      <c r="BI45" s="43"/>
      <c r="BJ45" s="43"/>
      <c r="BK45" s="43"/>
      <c r="BL45" s="43"/>
      <c r="BM45" s="43"/>
      <c r="BN45" s="43"/>
      <c r="BO45" s="43"/>
      <c r="BP45" s="43"/>
      <c r="BQ45" s="43"/>
      <c r="BR45" s="43"/>
      <c r="BS45" s="43"/>
      <c r="BT45" s="43"/>
      <c r="BU45" s="301">
        <f t="shared" si="4"/>
        <v>35</v>
      </c>
      <c r="BV45" s="302">
        <f>'PARAMETER '!B36</f>
        <v>0</v>
      </c>
      <c r="BW45" s="301">
        <f t="shared" si="4"/>
        <v>35</v>
      </c>
      <c r="BX45" s="302">
        <f>'PARAMETER '!D36</f>
        <v>0</v>
      </c>
      <c r="BY45" s="301">
        <f t="shared" si="4"/>
        <v>35</v>
      </c>
      <c r="BZ45" s="302">
        <f>'PARAMETER '!F36</f>
        <v>0</v>
      </c>
      <c r="CA45" s="301">
        <f t="shared" si="4"/>
        <v>35</v>
      </c>
      <c r="CB45" s="302" t="str">
        <f>'PARAMETER '!H36</f>
        <v xml:space="preserve">33 I </v>
      </c>
      <c r="CC45" s="301">
        <f t="shared" si="4"/>
        <v>35</v>
      </c>
      <c r="CD45" s="302">
        <f>'PARAMETER '!J36</f>
        <v>0</v>
      </c>
      <c r="CE45" s="301">
        <f t="shared" si="4"/>
        <v>35</v>
      </c>
      <c r="CF45" s="302">
        <f>'PARAMETER '!L36</f>
        <v>0</v>
      </c>
      <c r="CG45" s="327"/>
      <c r="CI45" s="8"/>
      <c r="CJ45" s="8"/>
      <c r="CK45" s="191"/>
      <c r="CL45" s="8"/>
      <c r="CM45" s="8"/>
      <c r="CN45" s="8"/>
      <c r="CO45" s="8"/>
      <c r="CP45" s="8"/>
      <c r="CQ45" s="8"/>
      <c r="CR45" s="8"/>
      <c r="CS45" s="8"/>
      <c r="CT45" s="8"/>
      <c r="CU45" s="8"/>
      <c r="CV45" s="8"/>
      <c r="CW45" s="8"/>
      <c r="CX45" s="8"/>
      <c r="CY45" s="8"/>
      <c r="CZ45" s="8"/>
      <c r="DA45" s="8"/>
      <c r="DB45" s="8"/>
      <c r="DC45" s="8"/>
      <c r="DD45" s="8"/>
      <c r="DE45" s="8"/>
      <c r="DF45" s="8"/>
      <c r="DG45" s="8"/>
      <c r="DH45" s="8"/>
      <c r="DI45" s="8"/>
      <c r="DJ45" s="8"/>
    </row>
    <row r="46" spans="1:114" s="2" customFormat="1" ht="12.75" customHeight="1" outlineLevel="1">
      <c r="A46" s="536" t="s">
        <v>14</v>
      </c>
      <c r="B46" s="199" t="s">
        <v>109</v>
      </c>
      <c r="C46" s="33"/>
      <c r="D46" s="34"/>
      <c r="E46" s="43"/>
      <c r="F46" s="43"/>
      <c r="G46" s="43"/>
      <c r="H46" s="121"/>
      <c r="I46" s="43"/>
      <c r="J46" s="43"/>
      <c r="K46" s="43"/>
      <c r="L46" s="43"/>
      <c r="M46" s="43"/>
      <c r="N46" s="43"/>
      <c r="O46" s="43"/>
      <c r="P46" s="509"/>
      <c r="Q46" s="43"/>
      <c r="R46" s="369"/>
      <c r="S46" s="369"/>
      <c r="T46" s="369"/>
      <c r="U46" s="369"/>
      <c r="V46" s="369"/>
      <c r="W46" s="369"/>
      <c r="X46" s="369"/>
      <c r="Y46" s="392">
        <f t="shared" si="8"/>
        <v>36</v>
      </c>
      <c r="Z46" s="393">
        <f>'PARAMETER '!B37</f>
        <v>0</v>
      </c>
      <c r="AA46" s="392">
        <f t="shared" si="8"/>
        <v>36</v>
      </c>
      <c r="AB46" s="393">
        <f>'PARAMETER '!D37</f>
        <v>0</v>
      </c>
      <c r="AC46" s="392">
        <f t="shared" si="8"/>
        <v>36</v>
      </c>
      <c r="AD46" s="393">
        <f>'PARAMETER '!F37</f>
        <v>0</v>
      </c>
      <c r="AE46" s="392">
        <f t="shared" si="8"/>
        <v>36</v>
      </c>
      <c r="AF46" s="393" t="str">
        <f>'PARAMETER '!H37</f>
        <v xml:space="preserve">34 I </v>
      </c>
      <c r="AG46" s="392">
        <f t="shared" si="8"/>
        <v>36</v>
      </c>
      <c r="AH46" s="393">
        <f>'PARAMETER '!J37</f>
        <v>0</v>
      </c>
      <c r="AI46" s="392">
        <f t="shared" si="8"/>
        <v>36</v>
      </c>
      <c r="AJ46" s="393">
        <f>'PARAMETER '!L37</f>
        <v>0</v>
      </c>
      <c r="AK46" s="503"/>
      <c r="AL46" s="58"/>
      <c r="AM46" s="76"/>
      <c r="AN46" s="76"/>
      <c r="AO46" s="524"/>
      <c r="AP46" s="76"/>
      <c r="AQ46" s="76"/>
      <c r="AR46" s="76"/>
      <c r="AS46" s="76"/>
      <c r="AT46" s="76"/>
      <c r="AU46" s="76"/>
      <c r="AV46" s="76"/>
      <c r="AW46" s="76"/>
      <c r="AX46" s="76"/>
      <c r="AY46" s="76"/>
      <c r="AZ46" s="76"/>
      <c r="BA46" s="8"/>
      <c r="BB46" s="8"/>
      <c r="BC46" s="8"/>
      <c r="BD46" s="121"/>
      <c r="BE46" s="43"/>
      <c r="BF46" s="43"/>
      <c r="BG46" s="43"/>
      <c r="BH46" s="43"/>
      <c r="BI46" s="43"/>
      <c r="BJ46" s="369"/>
      <c r="BK46" s="369"/>
      <c r="BL46" s="369"/>
      <c r="BM46" s="369"/>
      <c r="BN46" s="369"/>
      <c r="BO46" s="369"/>
      <c r="BP46" s="43"/>
      <c r="BQ46" s="43"/>
      <c r="BR46" s="43"/>
      <c r="BS46" s="43"/>
      <c r="BT46" s="43"/>
      <c r="BU46" s="301">
        <f t="shared" si="4"/>
        <v>36</v>
      </c>
      <c r="BV46" s="302">
        <f>'PARAMETER '!B37</f>
        <v>0</v>
      </c>
      <c r="BW46" s="301">
        <f t="shared" si="4"/>
        <v>36</v>
      </c>
      <c r="BX46" s="302">
        <f>'PARAMETER '!D37</f>
        <v>0</v>
      </c>
      <c r="BY46" s="301">
        <f t="shared" si="4"/>
        <v>36</v>
      </c>
      <c r="BZ46" s="302">
        <f>'PARAMETER '!F37</f>
        <v>0</v>
      </c>
      <c r="CA46" s="301">
        <f t="shared" si="4"/>
        <v>36</v>
      </c>
      <c r="CB46" s="302" t="str">
        <f>'PARAMETER '!H37</f>
        <v xml:space="preserve">34 I </v>
      </c>
      <c r="CC46" s="301">
        <f t="shared" si="4"/>
        <v>36</v>
      </c>
      <c r="CD46" s="302">
        <f>'PARAMETER '!J37</f>
        <v>0</v>
      </c>
      <c r="CE46" s="301">
        <f t="shared" si="4"/>
        <v>36</v>
      </c>
      <c r="CF46" s="302">
        <f>'PARAMETER '!L37</f>
        <v>0</v>
      </c>
      <c r="CG46" s="327"/>
      <c r="CI46" s="8"/>
      <c r="CJ46" s="8"/>
      <c r="CK46" s="191"/>
      <c r="CL46" s="8"/>
      <c r="CM46" s="8"/>
      <c r="CN46" s="8"/>
      <c r="CO46" s="8"/>
      <c r="CP46" s="8"/>
      <c r="CQ46" s="8"/>
      <c r="CR46" s="8"/>
      <c r="CS46" s="8"/>
      <c r="CT46" s="8"/>
      <c r="CU46" s="8"/>
      <c r="CV46" s="8"/>
      <c r="CW46" s="8"/>
      <c r="CX46" s="8"/>
      <c r="CY46" s="8"/>
      <c r="CZ46" s="8"/>
      <c r="DA46" s="8"/>
      <c r="DB46" s="8"/>
      <c r="DC46" s="8"/>
      <c r="DD46" s="8"/>
      <c r="DE46" s="8"/>
      <c r="DF46" s="8"/>
      <c r="DG46" s="8"/>
      <c r="DH46" s="8"/>
      <c r="DI46" s="8"/>
      <c r="DJ46" s="8"/>
    </row>
    <row r="47" spans="1:114" s="2" customFormat="1" ht="12.75" customHeight="1" outlineLevel="1">
      <c r="A47" s="536" t="s">
        <v>4</v>
      </c>
      <c r="B47" s="199" t="s">
        <v>109</v>
      </c>
      <c r="C47" s="47"/>
      <c r="D47" s="48"/>
      <c r="E47" s="43"/>
      <c r="F47" s="43"/>
      <c r="G47" s="43"/>
      <c r="H47" s="121"/>
      <c r="I47" s="43"/>
      <c r="J47" s="43"/>
      <c r="K47" s="43"/>
      <c r="L47" s="43"/>
      <c r="M47" s="43"/>
      <c r="N47" s="43"/>
      <c r="O47" s="43"/>
      <c r="P47" s="509"/>
      <c r="Q47" s="43"/>
      <c r="R47" s="369"/>
      <c r="S47" s="369"/>
      <c r="T47" s="369"/>
      <c r="U47" s="369"/>
      <c r="V47" s="369"/>
      <c r="W47" s="369"/>
      <c r="X47" s="369"/>
      <c r="Y47" s="392">
        <f t="shared" si="8"/>
        <v>37</v>
      </c>
      <c r="Z47" s="393">
        <f>'PARAMETER '!B38</f>
        <v>0</v>
      </c>
      <c r="AA47" s="392">
        <f t="shared" si="8"/>
        <v>37</v>
      </c>
      <c r="AB47" s="393">
        <f>'PARAMETER '!D38</f>
        <v>0</v>
      </c>
      <c r="AC47" s="392">
        <f t="shared" si="8"/>
        <v>37</v>
      </c>
      <c r="AD47" s="393">
        <f>'PARAMETER '!F38</f>
        <v>0</v>
      </c>
      <c r="AE47" s="392">
        <f t="shared" si="8"/>
        <v>37</v>
      </c>
      <c r="AF47" s="393" t="str">
        <f>'PARAMETER '!H38</f>
        <v xml:space="preserve">35 I </v>
      </c>
      <c r="AG47" s="392">
        <f t="shared" si="8"/>
        <v>37</v>
      </c>
      <c r="AH47" s="393">
        <f>'PARAMETER '!J38</f>
        <v>0</v>
      </c>
      <c r="AI47" s="392">
        <f t="shared" si="8"/>
        <v>37</v>
      </c>
      <c r="AJ47" s="393">
        <f>'PARAMETER '!L38</f>
        <v>0</v>
      </c>
      <c r="AK47" s="503"/>
      <c r="AL47" s="58"/>
      <c r="AM47" s="76"/>
      <c r="AN47" s="76"/>
      <c r="AO47" s="524"/>
      <c r="AP47" s="76"/>
      <c r="AQ47" s="76"/>
      <c r="AR47" s="76"/>
      <c r="AS47" s="76"/>
      <c r="AT47" s="76"/>
      <c r="AU47" s="76"/>
      <c r="AV47" s="76"/>
      <c r="AW47" s="76"/>
      <c r="AX47" s="76"/>
      <c r="AY47" s="76"/>
      <c r="AZ47" s="76"/>
      <c r="BA47" s="8"/>
      <c r="BB47" s="8"/>
      <c r="BC47" s="8"/>
      <c r="BD47" s="121"/>
      <c r="BE47" s="43"/>
      <c r="BF47" s="43"/>
      <c r="BG47" s="43"/>
      <c r="BH47" s="43"/>
      <c r="BI47" s="43"/>
      <c r="BJ47" s="369"/>
      <c r="BK47" s="369"/>
      <c r="BL47" s="369"/>
      <c r="BM47" s="369"/>
      <c r="BN47" s="369"/>
      <c r="BO47" s="369"/>
      <c r="BP47" s="43"/>
      <c r="BQ47" s="43"/>
      <c r="BR47" s="43"/>
      <c r="BS47" s="43"/>
      <c r="BT47" s="43"/>
      <c r="BU47" s="301">
        <f t="shared" si="4"/>
        <v>37</v>
      </c>
      <c r="BV47" s="302">
        <f>'PARAMETER '!B38</f>
        <v>0</v>
      </c>
      <c r="BW47" s="301">
        <f t="shared" si="4"/>
        <v>37</v>
      </c>
      <c r="BX47" s="302">
        <f>'PARAMETER '!D38</f>
        <v>0</v>
      </c>
      <c r="BY47" s="301">
        <f t="shared" si="4"/>
        <v>37</v>
      </c>
      <c r="BZ47" s="302">
        <f>'PARAMETER '!F38</f>
        <v>0</v>
      </c>
      <c r="CA47" s="301">
        <f t="shared" si="4"/>
        <v>37</v>
      </c>
      <c r="CB47" s="302" t="str">
        <f>'PARAMETER '!H38</f>
        <v xml:space="preserve">35 I </v>
      </c>
      <c r="CC47" s="301">
        <f t="shared" si="4"/>
        <v>37</v>
      </c>
      <c r="CD47" s="302">
        <f>'PARAMETER '!J38</f>
        <v>0</v>
      </c>
      <c r="CE47" s="301">
        <f t="shared" si="4"/>
        <v>37</v>
      </c>
      <c r="CF47" s="302">
        <f>'PARAMETER '!L38</f>
        <v>0</v>
      </c>
      <c r="CG47" s="327"/>
      <c r="CI47" s="8"/>
      <c r="CJ47" s="8"/>
      <c r="CK47" s="191"/>
      <c r="CL47" s="8"/>
      <c r="CM47" s="8"/>
      <c r="CN47" s="8"/>
      <c r="CO47" s="8"/>
      <c r="CP47" s="8"/>
      <c r="CQ47" s="8"/>
      <c r="CR47" s="8"/>
      <c r="CS47" s="8"/>
      <c r="CT47" s="8"/>
      <c r="CU47" s="8"/>
      <c r="CV47" s="8"/>
      <c r="CW47" s="8"/>
      <c r="CX47" s="8"/>
      <c r="CY47" s="8"/>
      <c r="CZ47" s="8"/>
      <c r="DA47" s="8"/>
      <c r="DB47" s="8"/>
      <c r="DC47" s="8"/>
      <c r="DD47" s="8"/>
      <c r="DE47" s="8"/>
      <c r="DF47" s="8"/>
      <c r="DG47" s="8"/>
      <c r="DH47" s="8"/>
      <c r="DI47" s="8"/>
      <c r="DJ47" s="8"/>
    </row>
    <row r="48" spans="1:114" s="2" customFormat="1" ht="12.75" customHeight="1" outlineLevel="1">
      <c r="A48" s="536" t="s">
        <v>140</v>
      </c>
      <c r="B48" s="210" t="s">
        <v>114</v>
      </c>
      <c r="C48" s="49"/>
      <c r="D48" s="48"/>
      <c r="E48" s="43"/>
      <c r="F48" s="43"/>
      <c r="G48" s="43"/>
      <c r="H48" s="121"/>
      <c r="I48" s="43"/>
      <c r="J48" s="43"/>
      <c r="K48" s="43"/>
      <c r="L48" s="43"/>
      <c r="M48" s="43"/>
      <c r="N48" s="43"/>
      <c r="O48" s="43"/>
      <c r="P48" s="509"/>
      <c r="Q48" s="43"/>
      <c r="R48" s="67"/>
      <c r="S48" s="369"/>
      <c r="T48" s="369"/>
      <c r="U48" s="369"/>
      <c r="V48" s="369"/>
      <c r="W48" s="369"/>
      <c r="X48" s="369"/>
      <c r="Y48" s="392">
        <f t="shared" ref="Y48" si="9">Y47+1</f>
        <v>38</v>
      </c>
      <c r="Z48" s="393">
        <f>'PARAMETER '!B39</f>
        <v>0</v>
      </c>
      <c r="AA48" s="392">
        <f t="shared" ref="AA48" si="10">AA47+1</f>
        <v>38</v>
      </c>
      <c r="AB48" s="393">
        <f>'PARAMETER '!D39</f>
        <v>0</v>
      </c>
      <c r="AC48" s="392">
        <f t="shared" ref="AC48" si="11">AC47+1</f>
        <v>38</v>
      </c>
      <c r="AD48" s="393">
        <f>'PARAMETER '!F39</f>
        <v>0</v>
      </c>
      <c r="AE48" s="392">
        <f t="shared" ref="AE48" si="12">AE47+1</f>
        <v>38</v>
      </c>
      <c r="AF48" s="393" t="str">
        <f>'PARAMETER '!H39</f>
        <v xml:space="preserve">36 I </v>
      </c>
      <c r="AG48" s="392">
        <f t="shared" ref="AG48" si="13">AG47+1</f>
        <v>38</v>
      </c>
      <c r="AH48" s="393">
        <f>'PARAMETER '!J39</f>
        <v>0</v>
      </c>
      <c r="AI48" s="392">
        <f t="shared" ref="AI48" si="14">AI47+1</f>
        <v>38</v>
      </c>
      <c r="AJ48" s="393">
        <f>'PARAMETER '!L39</f>
        <v>0</v>
      </c>
      <c r="AK48" s="313"/>
      <c r="AL48" s="58"/>
      <c r="AM48" s="76"/>
      <c r="AN48" s="76"/>
      <c r="AO48" s="527"/>
      <c r="AP48" s="76"/>
      <c r="AQ48" s="76"/>
      <c r="AR48" s="76"/>
      <c r="AS48" s="76"/>
      <c r="AT48" s="76"/>
      <c r="AU48" s="76"/>
      <c r="AV48" s="76"/>
      <c r="AW48" s="76"/>
      <c r="AX48" s="125"/>
      <c r="AY48" s="125"/>
      <c r="AZ48" s="125"/>
      <c r="BA48" s="125"/>
      <c r="BB48" s="8"/>
      <c r="BC48" s="8"/>
      <c r="BD48" s="121"/>
      <c r="BE48" s="43"/>
      <c r="BF48" s="43"/>
      <c r="BG48" s="43"/>
      <c r="BH48" s="43"/>
      <c r="BI48" s="43"/>
      <c r="BJ48" s="369"/>
      <c r="BK48" s="369"/>
      <c r="BL48" s="369"/>
      <c r="BM48" s="369"/>
      <c r="BN48" s="369"/>
      <c r="BO48" s="369"/>
      <c r="BP48" s="43"/>
      <c r="BQ48" s="43"/>
      <c r="BR48" s="43"/>
      <c r="BS48" s="43"/>
      <c r="BT48" s="43"/>
      <c r="BU48" s="301">
        <f t="shared" si="4"/>
        <v>38</v>
      </c>
      <c r="BV48" s="302">
        <f>'PARAMETER '!B39</f>
        <v>0</v>
      </c>
      <c r="BW48" s="301">
        <f t="shared" si="4"/>
        <v>38</v>
      </c>
      <c r="BX48" s="302">
        <f>'PARAMETER '!D39</f>
        <v>0</v>
      </c>
      <c r="BY48" s="301">
        <f t="shared" si="4"/>
        <v>38</v>
      </c>
      <c r="BZ48" s="302">
        <f>'PARAMETER '!F39</f>
        <v>0</v>
      </c>
      <c r="CA48" s="301">
        <f t="shared" si="4"/>
        <v>38</v>
      </c>
      <c r="CB48" s="302" t="str">
        <f>'PARAMETER '!H39</f>
        <v xml:space="preserve">36 I </v>
      </c>
      <c r="CC48" s="301">
        <f t="shared" si="4"/>
        <v>38</v>
      </c>
      <c r="CD48" s="302">
        <f>'PARAMETER '!J39</f>
        <v>0</v>
      </c>
      <c r="CE48" s="301">
        <f t="shared" si="4"/>
        <v>38</v>
      </c>
      <c r="CF48" s="302">
        <f>'PARAMETER '!L39</f>
        <v>0</v>
      </c>
      <c r="CG48" s="327"/>
      <c r="CI48" s="8"/>
      <c r="CJ48" s="8"/>
      <c r="CK48" s="195"/>
      <c r="CL48" s="8"/>
      <c r="CM48" s="8"/>
      <c r="CN48" s="8"/>
      <c r="CO48" s="8"/>
      <c r="CP48" s="8"/>
      <c r="CQ48" s="8"/>
      <c r="CR48" s="8"/>
      <c r="CS48" s="8"/>
      <c r="CT48" s="8"/>
      <c r="CU48" s="8"/>
      <c r="CV48" s="8"/>
      <c r="CW48" s="8"/>
      <c r="CX48" s="8"/>
      <c r="CY48" s="8"/>
      <c r="CZ48" s="8"/>
      <c r="DA48" s="8"/>
      <c r="DB48" s="8"/>
      <c r="DC48" s="8"/>
      <c r="DD48" s="8"/>
      <c r="DE48" s="8"/>
      <c r="DF48" s="8"/>
      <c r="DG48" s="8"/>
      <c r="DH48" s="8"/>
      <c r="DI48" s="8"/>
      <c r="DJ48" s="8"/>
    </row>
    <row r="49" spans="1:114" s="4" customFormat="1" ht="24" customHeight="1">
      <c r="A49" s="536" t="s">
        <v>80</v>
      </c>
      <c r="B49" s="209" t="s">
        <v>97</v>
      </c>
      <c r="C49" s="50"/>
      <c r="D49" s="51"/>
      <c r="E49" s="86"/>
      <c r="F49" s="86"/>
      <c r="G49" s="86"/>
      <c r="H49" s="86"/>
      <c r="I49" s="86"/>
      <c r="J49" s="86"/>
      <c r="K49" s="86"/>
      <c r="L49" s="86"/>
      <c r="M49" s="86"/>
      <c r="N49" s="86"/>
      <c r="O49" s="86"/>
      <c r="P49" s="86"/>
      <c r="Q49" s="86"/>
      <c r="R49" s="86"/>
      <c r="S49" s="86"/>
      <c r="T49" s="86"/>
      <c r="U49" s="86"/>
      <c r="V49" s="86"/>
      <c r="W49" s="86"/>
      <c r="X49" s="86"/>
      <c r="Y49" s="392">
        <f t="shared" ref="Y49" si="15">Y48+1</f>
        <v>39</v>
      </c>
      <c r="Z49" s="393" t="str">
        <f>'PARAMETER '!B40</f>
        <v>98 I MUSTER-Unternehmen</v>
      </c>
      <c r="AA49" s="392">
        <f t="shared" ref="AA49" si="16">AA48+1</f>
        <v>39</v>
      </c>
      <c r="AB49" s="393" t="str">
        <f>'PARAMETER '!D40</f>
        <v>98 I MUSTER-Lastgruppe</v>
      </c>
      <c r="AC49" s="392">
        <f t="shared" ref="AC49" si="17">AC48+1</f>
        <v>39</v>
      </c>
      <c r="AD49" s="393" t="str">
        <f>'PARAMETER '!F40</f>
        <v>98 I MUSTER-Lastart 1</v>
      </c>
      <c r="AE49" s="392">
        <f t="shared" ref="AE49" si="18">AE48+1</f>
        <v>39</v>
      </c>
      <c r="AF49" s="393" t="str">
        <f>'PARAMETER '!H40</f>
        <v>98 I MUSTER-Lastart 2</v>
      </c>
      <c r="AG49" s="392">
        <f t="shared" ref="AG49" si="19">AG48+1</f>
        <v>39</v>
      </c>
      <c r="AH49" s="393" t="str">
        <f>'PARAMETER '!J40</f>
        <v>98 I Muster-Betriebszeit 9-17 Uhr</v>
      </c>
      <c r="AI49" s="392">
        <f t="shared" ref="AI49" si="20">AI48+1</f>
        <v>39</v>
      </c>
      <c r="AJ49" s="393">
        <f>'PARAMETER '!L40</f>
        <v>0</v>
      </c>
      <c r="AK49" s="43"/>
      <c r="AL49" s="121"/>
      <c r="AM49" s="326"/>
      <c r="AN49" s="326"/>
      <c r="AO49" s="326"/>
      <c r="AP49" s="326"/>
      <c r="AQ49" s="326"/>
      <c r="AR49" s="326"/>
      <c r="AS49" s="326"/>
      <c r="AT49" s="326"/>
      <c r="AU49" s="326"/>
      <c r="AV49" s="326"/>
      <c r="AW49" s="326"/>
      <c r="AX49" s="514"/>
      <c r="AY49" s="515" t="str">
        <f>C4</f>
        <v>99 I keine Zuordnung</v>
      </c>
      <c r="AZ49" s="67"/>
      <c r="BA49" s="329"/>
      <c r="BB49" s="329"/>
      <c r="BC49" s="329"/>
      <c r="BD49" s="122"/>
      <c r="BE49" s="86"/>
      <c r="BF49" s="86"/>
      <c r="BG49" s="86"/>
      <c r="BH49" s="86"/>
      <c r="BI49" s="86"/>
      <c r="BJ49" s="67"/>
      <c r="BK49" s="67"/>
      <c r="BL49" s="67"/>
      <c r="BM49" s="67"/>
      <c r="BN49" s="67"/>
      <c r="BO49" s="67"/>
      <c r="BP49" s="86"/>
      <c r="BQ49" s="86"/>
      <c r="BR49" s="86"/>
      <c r="BS49" s="86"/>
      <c r="BT49" s="86"/>
      <c r="BU49" s="301">
        <f t="shared" si="4"/>
        <v>39</v>
      </c>
      <c r="BV49" s="302" t="str">
        <f>'PARAMETER '!B40</f>
        <v>98 I MUSTER-Unternehmen</v>
      </c>
      <c r="BW49" s="301">
        <f t="shared" si="4"/>
        <v>39</v>
      </c>
      <c r="BX49" s="302" t="str">
        <f>'PARAMETER '!D40</f>
        <v>98 I MUSTER-Lastgruppe</v>
      </c>
      <c r="BY49" s="301">
        <f t="shared" si="4"/>
        <v>39</v>
      </c>
      <c r="BZ49" s="302" t="str">
        <f>'PARAMETER '!F40</f>
        <v>98 I MUSTER-Lastart 1</v>
      </c>
      <c r="CA49" s="301">
        <f t="shared" si="4"/>
        <v>39</v>
      </c>
      <c r="CB49" s="302" t="str">
        <f>'PARAMETER '!H40</f>
        <v>98 I MUSTER-Lastart 2</v>
      </c>
      <c r="CC49" s="301">
        <f t="shared" si="4"/>
        <v>39</v>
      </c>
      <c r="CD49" s="302" t="str">
        <f>'PARAMETER '!J40</f>
        <v>98 I Muster-Betriebszeit 9-17 Uhr</v>
      </c>
      <c r="CE49" s="301">
        <f t="shared" si="4"/>
        <v>39</v>
      </c>
      <c r="CF49" s="302">
        <f>'PARAMETER '!L40</f>
        <v>0</v>
      </c>
      <c r="CG49" s="328"/>
      <c r="CI49" s="15"/>
      <c r="CJ49" s="15"/>
      <c r="CK49" s="196"/>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row>
    <row r="50" spans="1:114" s="4" customFormat="1" ht="27" customHeight="1">
      <c r="A50" s="18" t="s">
        <v>74</v>
      </c>
      <c r="B50" s="204"/>
      <c r="C50" s="27" t="s">
        <v>76</v>
      </c>
      <c r="D50" s="28"/>
      <c r="E50" s="86"/>
      <c r="F50" s="86"/>
      <c r="G50" s="86"/>
      <c r="H50" s="86"/>
      <c r="I50" s="86"/>
      <c r="J50" s="86"/>
      <c r="K50" s="86"/>
      <c r="L50" s="86"/>
      <c r="M50" s="86"/>
      <c r="N50" s="86"/>
      <c r="O50" s="86"/>
      <c r="P50" s="86"/>
      <c r="Q50" s="86"/>
      <c r="R50" s="86"/>
      <c r="S50" s="86"/>
      <c r="T50" s="86"/>
      <c r="U50" s="86"/>
      <c r="V50" s="86"/>
      <c r="W50" s="86"/>
      <c r="X50" s="86"/>
      <c r="Y50" s="392">
        <f t="shared" ref="Y50" si="21">Y49+1</f>
        <v>40</v>
      </c>
      <c r="Z50" s="393" t="str">
        <f>'PARAMETER '!B41</f>
        <v>99 I keine Zuordnung</v>
      </c>
      <c r="AA50" s="392">
        <f t="shared" ref="AA50" si="22">AA49+1</f>
        <v>40</v>
      </c>
      <c r="AB50" s="393" t="str">
        <f>'PARAMETER '!D41</f>
        <v>99 I keine Zuordnung</v>
      </c>
      <c r="AC50" s="392">
        <f t="shared" ref="AC50" si="23">AC49+1</f>
        <v>40</v>
      </c>
      <c r="AD50" s="393" t="str">
        <f>'PARAMETER '!F41</f>
        <v>99 I keine Zuordnung</v>
      </c>
      <c r="AE50" s="392">
        <f t="shared" ref="AE50" si="24">AE49+1</f>
        <v>40</v>
      </c>
      <c r="AF50" s="393" t="str">
        <f>'PARAMETER '!H41</f>
        <v>99 I keine Zuordnung</v>
      </c>
      <c r="AG50" s="392">
        <f t="shared" ref="AG50" si="25">AG49+1</f>
        <v>40</v>
      </c>
      <c r="AH50" s="393" t="str">
        <f>'PARAMETER '!J41</f>
        <v>99 I keine Zuordnung</v>
      </c>
      <c r="AI50" s="392">
        <f t="shared" ref="AI50" si="26">AI49+1</f>
        <v>40</v>
      </c>
      <c r="AJ50" s="393" t="str">
        <f>'PARAMETER '!L41</f>
        <v>99 I keine Zuordnung</v>
      </c>
      <c r="AL50" s="39"/>
      <c r="AM50" s="328"/>
      <c r="AN50" s="328"/>
      <c r="AO50" s="328"/>
      <c r="AP50" s="328"/>
      <c r="AQ50" s="328"/>
      <c r="AR50" s="328"/>
      <c r="AS50" s="328"/>
      <c r="AT50" s="328"/>
      <c r="AU50" s="328"/>
      <c r="AV50" s="328"/>
      <c r="AW50" s="328"/>
      <c r="AX50" s="540" t="s">
        <v>238</v>
      </c>
      <c r="AY50" s="516">
        <f>AK12</f>
        <v>0</v>
      </c>
      <c r="AZ50" s="67"/>
      <c r="BA50" s="517"/>
      <c r="BB50" s="517"/>
      <c r="BC50" s="517"/>
      <c r="BD50" s="122"/>
      <c r="BE50" s="86"/>
      <c r="BF50" s="86"/>
      <c r="BG50" s="86"/>
      <c r="BH50" s="86"/>
      <c r="BI50" s="86"/>
      <c r="BJ50" s="67"/>
      <c r="BK50" s="67"/>
      <c r="BL50" s="67"/>
      <c r="BM50" s="67"/>
      <c r="BN50" s="67"/>
      <c r="BO50" s="67"/>
      <c r="BP50" s="86"/>
      <c r="BQ50" s="86"/>
      <c r="BR50" s="86"/>
      <c r="BS50" s="86"/>
      <c r="BT50" s="86"/>
      <c r="BU50" s="301">
        <f t="shared" si="4"/>
        <v>40</v>
      </c>
      <c r="BV50" s="302" t="str">
        <f>'PARAMETER '!B41</f>
        <v>99 I keine Zuordnung</v>
      </c>
      <c r="BW50" s="301">
        <f t="shared" si="4"/>
        <v>40</v>
      </c>
      <c r="BX50" s="302" t="str">
        <f>'PARAMETER '!D41</f>
        <v>99 I keine Zuordnung</v>
      </c>
      <c r="BY50" s="301">
        <f t="shared" si="4"/>
        <v>40</v>
      </c>
      <c r="BZ50" s="302" t="str">
        <f>'PARAMETER '!F41</f>
        <v>99 I keine Zuordnung</v>
      </c>
      <c r="CA50" s="301">
        <f t="shared" si="4"/>
        <v>40</v>
      </c>
      <c r="CB50" s="302" t="str">
        <f>'PARAMETER '!H41</f>
        <v>99 I keine Zuordnung</v>
      </c>
      <c r="CC50" s="301">
        <f t="shared" si="4"/>
        <v>40</v>
      </c>
      <c r="CD50" s="302" t="str">
        <f>'PARAMETER '!J41</f>
        <v>99 I keine Zuordnung</v>
      </c>
      <c r="CE50" s="301">
        <f t="shared" si="4"/>
        <v>40</v>
      </c>
      <c r="CF50" s="302" t="str">
        <f>'PARAMETER '!L41</f>
        <v>99 I keine Zuordnung</v>
      </c>
      <c r="CG50" s="328"/>
      <c r="CI50" s="15"/>
      <c r="CJ50" s="15"/>
      <c r="CK50" s="190"/>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row>
    <row r="51" spans="1:114" s="2" customFormat="1" ht="12.75" customHeight="1" outlineLevel="1">
      <c r="A51" s="10" t="s">
        <v>2</v>
      </c>
      <c r="B51" s="209" t="s">
        <v>97</v>
      </c>
      <c r="C51" s="45"/>
      <c r="D51" s="46"/>
      <c r="E51" s="43"/>
      <c r="F51" s="43"/>
      <c r="G51" s="43"/>
      <c r="H51" s="43"/>
      <c r="I51" s="43"/>
      <c r="J51" s="43"/>
      <c r="K51" s="43"/>
      <c r="L51" s="43"/>
      <c r="M51" s="43"/>
      <c r="N51" s="43"/>
      <c r="O51" s="43"/>
      <c r="P51" s="43"/>
      <c r="Q51" s="43"/>
      <c r="R51" s="43"/>
      <c r="S51" s="43"/>
      <c r="T51" s="43"/>
      <c r="U51" s="43"/>
      <c r="V51" s="43"/>
      <c r="W51" s="43"/>
      <c r="X51" s="43"/>
      <c r="Y51" s="392"/>
      <c r="Z51" s="393"/>
      <c r="AA51" s="392"/>
      <c r="AB51" s="393"/>
      <c r="AC51" s="392"/>
      <c r="AD51" s="393"/>
      <c r="AE51" s="392"/>
      <c r="AF51" s="393"/>
      <c r="AG51" s="392"/>
      <c r="AH51" s="393"/>
      <c r="AI51" s="392"/>
      <c r="AJ51" s="393"/>
      <c r="AL51" s="42"/>
      <c r="AM51" s="327"/>
      <c r="AN51" s="327"/>
      <c r="AO51" s="327"/>
      <c r="AP51" s="327"/>
      <c r="AQ51" s="327"/>
      <c r="AR51" s="327"/>
      <c r="AS51" s="327"/>
      <c r="AT51" s="327"/>
      <c r="AU51" s="327"/>
      <c r="AV51" s="327"/>
      <c r="AW51" s="327"/>
      <c r="AX51" s="516" t="s">
        <v>106</v>
      </c>
      <c r="AY51" s="516">
        <f>AK13</f>
        <v>0</v>
      </c>
      <c r="AZ51" s="67"/>
      <c r="BA51" s="313"/>
      <c r="BB51" s="313"/>
      <c r="BC51" s="313"/>
      <c r="BD51" s="121"/>
      <c r="BE51" s="43"/>
      <c r="BF51" s="43"/>
      <c r="BG51" s="43"/>
      <c r="BH51" s="43"/>
      <c r="BI51" s="43"/>
      <c r="BJ51" s="369"/>
      <c r="BK51" s="369"/>
      <c r="BL51" s="369"/>
      <c r="BM51" s="369"/>
      <c r="BN51" s="369"/>
      <c r="BO51" s="369"/>
      <c r="BP51" s="43"/>
      <c r="BQ51" s="43"/>
      <c r="BR51" s="43"/>
      <c r="BS51" s="43"/>
      <c r="BT51" s="43"/>
      <c r="BU51" s="329"/>
      <c r="BV51" s="329"/>
      <c r="BW51" s="329"/>
      <c r="BX51" s="329"/>
      <c r="BY51" s="329"/>
      <c r="BZ51" s="329"/>
      <c r="CA51" s="329"/>
      <c r="CB51" s="329"/>
      <c r="CC51" s="329"/>
      <c r="CD51" s="329"/>
      <c r="CE51" s="329"/>
      <c r="CF51" s="329"/>
      <c r="CG51" s="313"/>
      <c r="CI51" s="8"/>
      <c r="CJ51" s="8"/>
      <c r="CK51" s="191"/>
      <c r="CL51" s="8"/>
      <c r="CM51" s="8"/>
      <c r="CN51" s="8"/>
      <c r="CO51" s="8"/>
      <c r="CP51" s="8"/>
      <c r="CQ51" s="8"/>
      <c r="CR51" s="8"/>
      <c r="CS51" s="8"/>
      <c r="CT51" s="8"/>
      <c r="CU51" s="8"/>
      <c r="CV51" s="8"/>
      <c r="CW51" s="8"/>
      <c r="CX51" s="8"/>
      <c r="CY51" s="8"/>
      <c r="CZ51" s="8"/>
      <c r="DA51" s="8"/>
      <c r="DB51" s="8"/>
      <c r="DC51" s="8"/>
      <c r="DD51" s="8"/>
      <c r="DE51" s="8"/>
      <c r="DF51" s="8"/>
      <c r="DG51" s="8"/>
      <c r="DH51" s="8"/>
      <c r="DI51" s="8"/>
      <c r="DJ51" s="8"/>
    </row>
    <row r="52" spans="1:114" s="2" customFormat="1" ht="12.75" customHeight="1" outlineLevel="1">
      <c r="A52" s="536" t="s">
        <v>5</v>
      </c>
      <c r="B52" s="199" t="s">
        <v>108</v>
      </c>
      <c r="C52" s="33"/>
      <c r="D52" s="34"/>
      <c r="E52" s="43"/>
      <c r="F52" s="43"/>
      <c r="G52" s="43"/>
      <c r="H52" s="43"/>
      <c r="I52" s="43"/>
      <c r="J52" s="43"/>
      <c r="K52" s="43"/>
      <c r="L52" s="43"/>
      <c r="M52" s="43"/>
      <c r="N52" s="43"/>
      <c r="O52" s="43"/>
      <c r="P52" s="43"/>
      <c r="Q52" s="43"/>
      <c r="R52" s="43"/>
      <c r="S52" s="43"/>
      <c r="T52" s="43"/>
      <c r="U52" s="43"/>
      <c r="V52" s="43"/>
      <c r="W52" s="43"/>
      <c r="X52" s="43"/>
      <c r="Y52" s="392"/>
      <c r="Z52" s="393"/>
      <c r="AA52" s="392"/>
      <c r="AB52" s="393"/>
      <c r="AC52" s="392"/>
      <c r="AD52" s="393"/>
      <c r="AE52" s="392"/>
      <c r="AF52" s="393"/>
      <c r="AG52" s="392"/>
      <c r="AH52" s="393"/>
      <c r="AI52" s="392"/>
      <c r="AJ52" s="393"/>
      <c r="AL52" s="42"/>
      <c r="AM52" s="327"/>
      <c r="AN52" s="327"/>
      <c r="AO52" s="327"/>
      <c r="AP52" s="327"/>
      <c r="AQ52" s="327"/>
      <c r="AR52" s="327"/>
      <c r="AS52" s="327"/>
      <c r="AT52" s="327"/>
      <c r="AU52" s="327"/>
      <c r="AV52" s="327"/>
      <c r="AW52" s="327"/>
      <c r="AX52" s="516" t="s">
        <v>221</v>
      </c>
      <c r="AY52" s="516">
        <f t="shared" ref="AY52:AY66" si="27">AK15</f>
        <v>0</v>
      </c>
      <c r="AZ52" s="67"/>
      <c r="BA52" s="313"/>
      <c r="BB52" s="313"/>
      <c r="BC52" s="313"/>
      <c r="BD52" s="121"/>
      <c r="BE52" s="43"/>
      <c r="BF52" s="43"/>
      <c r="BG52" s="43"/>
      <c r="BH52" s="43"/>
      <c r="BI52" s="43"/>
      <c r="BJ52" s="369"/>
      <c r="BK52" s="369"/>
      <c r="BL52" s="369"/>
      <c r="BM52" s="369"/>
      <c r="BN52" s="369"/>
      <c r="BO52" s="369"/>
      <c r="BP52" s="43"/>
      <c r="BQ52" s="43"/>
      <c r="BR52" s="43"/>
      <c r="BS52" s="43"/>
      <c r="BT52" s="43"/>
      <c r="BU52" s="329"/>
      <c r="BV52" s="329"/>
      <c r="BW52" s="329"/>
      <c r="BX52" s="329"/>
      <c r="BY52" s="329"/>
      <c r="BZ52" s="329"/>
      <c r="CA52" s="329"/>
      <c r="CB52" s="329"/>
      <c r="CC52" s="329"/>
      <c r="CD52" s="329"/>
      <c r="CE52" s="329"/>
      <c r="CF52" s="329"/>
      <c r="CG52" s="313"/>
      <c r="CI52" s="8"/>
      <c r="CJ52" s="8"/>
      <c r="CK52" s="191"/>
      <c r="CL52" s="8"/>
      <c r="CM52" s="8"/>
      <c r="CN52" s="8"/>
      <c r="CO52" s="8"/>
      <c r="CP52" s="8"/>
      <c r="CQ52" s="8"/>
      <c r="CR52" s="8"/>
      <c r="CS52" s="8"/>
      <c r="CT52" s="8"/>
      <c r="CU52" s="8"/>
      <c r="CV52" s="8"/>
      <c r="CW52" s="8"/>
      <c r="CX52" s="8"/>
      <c r="CY52" s="8"/>
      <c r="CZ52" s="8"/>
      <c r="DA52" s="8"/>
      <c r="DB52" s="8"/>
      <c r="DC52" s="8"/>
      <c r="DD52" s="8"/>
      <c r="DE52" s="8"/>
      <c r="DF52" s="8"/>
      <c r="DG52" s="8"/>
      <c r="DH52" s="8"/>
      <c r="DI52" s="8"/>
      <c r="DJ52" s="8"/>
    </row>
    <row r="53" spans="1:114" s="2" customFormat="1" ht="12.75" customHeight="1" outlineLevel="1">
      <c r="A53" s="536" t="s">
        <v>7</v>
      </c>
      <c r="B53" s="199" t="s">
        <v>107</v>
      </c>
      <c r="C53" s="33"/>
      <c r="D53" s="34"/>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L53" s="42"/>
      <c r="AM53" s="327"/>
      <c r="AN53" s="327"/>
      <c r="AO53" s="327"/>
      <c r="AP53" s="327"/>
      <c r="AQ53" s="327"/>
      <c r="AR53" s="327"/>
      <c r="AS53" s="327"/>
      <c r="AT53" s="327"/>
      <c r="AU53" s="327"/>
      <c r="AV53" s="327"/>
      <c r="AW53" s="327"/>
      <c r="AX53" s="516" t="s">
        <v>16</v>
      </c>
      <c r="AY53" s="516">
        <f t="shared" si="27"/>
        <v>0</v>
      </c>
      <c r="AZ53" s="67"/>
      <c r="BA53" s="313"/>
      <c r="BB53" s="313"/>
      <c r="BC53" s="313"/>
      <c r="BD53" s="121"/>
      <c r="BE53" s="43"/>
      <c r="BF53" s="43"/>
      <c r="BG53" s="43"/>
      <c r="BH53" s="43"/>
      <c r="BI53" s="43"/>
      <c r="BJ53" s="369"/>
      <c r="BK53" s="369"/>
      <c r="BL53" s="369"/>
      <c r="BM53" s="369"/>
      <c r="BN53" s="369"/>
      <c r="BO53" s="369"/>
      <c r="BP53" s="43"/>
      <c r="BQ53" s="43"/>
      <c r="BR53" s="43"/>
      <c r="BS53" s="43"/>
      <c r="BT53" s="43"/>
      <c r="BU53" s="329"/>
      <c r="BV53" s="329"/>
      <c r="BW53" s="329"/>
      <c r="BX53" s="329"/>
      <c r="BY53" s="329"/>
      <c r="BZ53" s="329"/>
      <c r="CA53" s="329"/>
      <c r="CB53" s="329"/>
      <c r="CC53" s="329"/>
      <c r="CD53" s="329"/>
      <c r="CE53" s="329"/>
      <c r="CF53" s="329"/>
      <c r="CG53" s="313"/>
      <c r="CI53" s="8"/>
      <c r="CJ53" s="8"/>
      <c r="CK53" s="191"/>
      <c r="CL53" s="8"/>
      <c r="CM53" s="8"/>
      <c r="CN53" s="8"/>
      <c r="CO53" s="8"/>
      <c r="CP53" s="8"/>
      <c r="CQ53" s="8"/>
      <c r="CR53" s="8"/>
      <c r="CS53" s="8"/>
      <c r="CT53" s="8"/>
      <c r="CU53" s="8"/>
      <c r="CV53" s="8"/>
      <c r="CW53" s="8"/>
      <c r="CX53" s="8"/>
      <c r="CY53" s="8"/>
      <c r="CZ53" s="8"/>
      <c r="DA53" s="8"/>
      <c r="DB53" s="8"/>
      <c r="DC53" s="8"/>
      <c r="DD53" s="8"/>
      <c r="DE53" s="8"/>
      <c r="DF53" s="8"/>
      <c r="DG53" s="8"/>
      <c r="DH53" s="8"/>
      <c r="DI53" s="8"/>
      <c r="DJ53" s="8"/>
    </row>
    <row r="54" spans="1:114" s="2" customFormat="1" ht="12.75" customHeight="1" outlineLevel="1">
      <c r="A54" s="536" t="s">
        <v>113</v>
      </c>
      <c r="B54" s="199" t="s">
        <v>107</v>
      </c>
      <c r="C54" s="33"/>
      <c r="D54" s="34"/>
      <c r="AL54" s="42"/>
      <c r="AM54" s="327"/>
      <c r="AN54" s="327"/>
      <c r="AO54" s="327"/>
      <c r="AP54" s="327"/>
      <c r="AQ54" s="327"/>
      <c r="AR54" s="327"/>
      <c r="AS54" s="327"/>
      <c r="AT54" s="327"/>
      <c r="AU54" s="327"/>
      <c r="AV54" s="327"/>
      <c r="AW54" s="327"/>
      <c r="AX54" s="516" t="s">
        <v>22</v>
      </c>
      <c r="AY54" s="516">
        <f t="shared" si="27"/>
        <v>0</v>
      </c>
      <c r="AZ54" s="67"/>
      <c r="BA54" s="313"/>
      <c r="BB54" s="313"/>
      <c r="BC54" s="313"/>
      <c r="BD54" s="42"/>
      <c r="BJ54" s="58"/>
      <c r="BK54" s="58"/>
      <c r="BL54" s="58"/>
      <c r="BM54" s="58"/>
      <c r="BN54" s="72"/>
      <c r="BO54" s="72"/>
      <c r="BU54" s="313"/>
      <c r="BV54" s="313"/>
      <c r="BW54" s="313"/>
      <c r="BX54" s="313"/>
      <c r="BY54" s="313"/>
      <c r="BZ54" s="313"/>
      <c r="CA54" s="313"/>
      <c r="CB54" s="313"/>
      <c r="CC54" s="313"/>
      <c r="CD54" s="313"/>
      <c r="CE54" s="313"/>
      <c r="CF54" s="313"/>
      <c r="CG54" s="313"/>
      <c r="CI54" s="8"/>
      <c r="CJ54" s="8"/>
      <c r="CK54" s="191"/>
      <c r="CL54" s="8"/>
      <c r="CM54" s="8"/>
      <c r="CN54" s="8"/>
      <c r="CO54" s="8"/>
      <c r="CP54" s="8"/>
      <c r="CQ54" s="8"/>
      <c r="CR54" s="8"/>
      <c r="CS54" s="8"/>
      <c r="CT54" s="8"/>
      <c r="CU54" s="8"/>
      <c r="CV54" s="8"/>
      <c r="CW54" s="8"/>
      <c r="CX54" s="8"/>
      <c r="CY54" s="8"/>
      <c r="CZ54" s="8"/>
      <c r="DA54" s="8"/>
      <c r="DB54" s="8"/>
      <c r="DC54" s="8"/>
      <c r="DD54" s="8"/>
      <c r="DE54" s="8"/>
      <c r="DF54" s="8"/>
      <c r="DG54" s="8"/>
      <c r="DH54" s="8"/>
      <c r="DI54" s="8"/>
      <c r="DJ54" s="8"/>
    </row>
    <row r="55" spans="1:114" s="2" customFormat="1" ht="12.75" customHeight="1" outlineLevel="1">
      <c r="A55" s="536" t="s">
        <v>3</v>
      </c>
      <c r="B55" s="199" t="s">
        <v>107</v>
      </c>
      <c r="C55" s="33"/>
      <c r="D55" s="34"/>
      <c r="AL55" s="42"/>
      <c r="AM55" s="327"/>
      <c r="AN55" s="327"/>
      <c r="AO55" s="327"/>
      <c r="AP55" s="327"/>
      <c r="AQ55" s="327"/>
      <c r="AR55" s="327"/>
      <c r="AS55" s="327"/>
      <c r="AT55" s="327"/>
      <c r="AU55" s="327"/>
      <c r="AV55" s="327"/>
      <c r="AW55" s="327"/>
      <c r="AX55" s="516" t="s">
        <v>222</v>
      </c>
      <c r="AY55" s="516">
        <f t="shared" si="27"/>
        <v>0</v>
      </c>
      <c r="AZ55" s="67"/>
      <c r="BA55" s="313"/>
      <c r="BB55" s="313"/>
      <c r="BC55" s="313"/>
      <c r="BD55" s="42"/>
      <c r="BJ55" s="58"/>
      <c r="BK55" s="58"/>
      <c r="BL55" s="58"/>
      <c r="BM55" s="58"/>
      <c r="BN55" s="72"/>
      <c r="BO55" s="72"/>
      <c r="BU55" s="313"/>
      <c r="BV55" s="313"/>
      <c r="BW55" s="313"/>
      <c r="BX55" s="313"/>
      <c r="BY55" s="313"/>
      <c r="BZ55" s="313"/>
      <c r="CA55" s="313"/>
      <c r="CB55" s="313"/>
      <c r="CC55" s="313"/>
      <c r="CD55" s="313"/>
      <c r="CE55" s="313"/>
      <c r="CF55" s="313"/>
      <c r="CG55" s="313"/>
      <c r="CI55" s="8"/>
      <c r="CJ55" s="8"/>
      <c r="CK55" s="191"/>
      <c r="CL55" s="8"/>
      <c r="CM55" s="8"/>
      <c r="CN55" s="8"/>
      <c r="CO55" s="8"/>
      <c r="CP55" s="8"/>
      <c r="CQ55" s="8"/>
      <c r="CR55" s="8"/>
      <c r="CS55" s="8"/>
      <c r="CT55" s="8"/>
      <c r="CU55" s="8"/>
      <c r="CV55" s="8"/>
      <c r="CW55" s="8"/>
      <c r="CX55" s="8"/>
      <c r="CY55" s="8"/>
      <c r="CZ55" s="8"/>
      <c r="DA55" s="8"/>
      <c r="DB55" s="8"/>
      <c r="DC55" s="8"/>
      <c r="DD55" s="8"/>
      <c r="DE55" s="8"/>
      <c r="DF55" s="8"/>
      <c r="DG55" s="8"/>
      <c r="DH55" s="8"/>
      <c r="DI55" s="8"/>
      <c r="DJ55" s="8"/>
    </row>
    <row r="56" spans="1:114" s="2" customFormat="1" ht="12.75" customHeight="1" outlineLevel="1">
      <c r="A56" s="536" t="s">
        <v>10</v>
      </c>
      <c r="B56" s="199" t="s">
        <v>109</v>
      </c>
      <c r="C56" s="33"/>
      <c r="D56" s="34"/>
      <c r="AL56" s="42"/>
      <c r="AM56" s="327"/>
      <c r="AN56" s="327"/>
      <c r="AO56" s="327"/>
      <c r="AP56" s="327"/>
      <c r="AQ56" s="327"/>
      <c r="AR56" s="327"/>
      <c r="AS56" s="327"/>
      <c r="AT56" s="327"/>
      <c r="AU56" s="327"/>
      <c r="AV56" s="327"/>
      <c r="AW56" s="327"/>
      <c r="AX56" s="540" t="s">
        <v>234</v>
      </c>
      <c r="AY56" s="516">
        <f t="shared" si="27"/>
        <v>0</v>
      </c>
      <c r="AZ56" s="67"/>
      <c r="BA56" s="313"/>
      <c r="BB56" s="313"/>
      <c r="BC56" s="313"/>
      <c r="BD56" s="42"/>
      <c r="BJ56" s="58"/>
      <c r="BK56" s="58"/>
      <c r="BL56" s="58"/>
      <c r="BM56" s="58"/>
      <c r="BN56" s="72"/>
      <c r="BO56" s="72"/>
      <c r="BU56" s="313"/>
      <c r="BV56" s="313"/>
      <c r="BW56" s="313"/>
      <c r="BX56" s="313"/>
      <c r="BY56" s="313"/>
      <c r="BZ56" s="313"/>
      <c r="CA56" s="313"/>
      <c r="CB56" s="313"/>
      <c r="CC56" s="313"/>
      <c r="CD56" s="313"/>
      <c r="CE56" s="313"/>
      <c r="CF56" s="313"/>
      <c r="CG56" s="313"/>
      <c r="CI56" s="8"/>
      <c r="CJ56" s="8"/>
      <c r="CK56" s="191"/>
      <c r="CL56" s="8"/>
      <c r="CM56" s="8"/>
      <c r="CN56" s="8"/>
      <c r="CO56" s="8"/>
      <c r="CP56" s="8"/>
      <c r="CQ56" s="8"/>
      <c r="CR56" s="8"/>
      <c r="CS56" s="8"/>
      <c r="CT56" s="8"/>
      <c r="CU56" s="8"/>
      <c r="CV56" s="8"/>
      <c r="CW56" s="8"/>
      <c r="CX56" s="8"/>
      <c r="CY56" s="8"/>
      <c r="CZ56" s="8"/>
      <c r="DA56" s="8"/>
      <c r="DB56" s="8"/>
      <c r="DC56" s="8"/>
      <c r="DD56" s="8"/>
      <c r="DE56" s="8"/>
      <c r="DF56" s="8"/>
      <c r="DG56" s="8"/>
      <c r="DH56" s="8"/>
      <c r="DI56" s="8"/>
      <c r="DJ56" s="8"/>
    </row>
    <row r="57" spans="1:114" s="2" customFormat="1" ht="12.75" customHeight="1" outlineLevel="1">
      <c r="A57" s="536" t="s">
        <v>15</v>
      </c>
      <c r="B57" s="199" t="s">
        <v>109</v>
      </c>
      <c r="C57" s="33"/>
      <c r="D57" s="34"/>
      <c r="AL57" s="42"/>
      <c r="AM57" s="327"/>
      <c r="AN57" s="327"/>
      <c r="AO57" s="328"/>
      <c r="AP57" s="328"/>
      <c r="AQ57" s="328"/>
      <c r="AR57" s="328"/>
      <c r="AS57" s="328"/>
      <c r="AT57" s="328"/>
      <c r="AU57" s="328"/>
      <c r="AV57" s="328"/>
      <c r="AW57" s="328"/>
      <c r="AX57" s="540" t="s">
        <v>235</v>
      </c>
      <c r="AY57" s="516">
        <f t="shared" si="27"/>
        <v>0</v>
      </c>
      <c r="AZ57" s="67"/>
      <c r="BA57" s="313"/>
      <c r="BB57" s="313"/>
      <c r="BC57" s="313"/>
      <c r="BD57" s="42"/>
      <c r="BJ57" s="58"/>
      <c r="BK57" s="58"/>
      <c r="BL57" s="58"/>
      <c r="BM57" s="58"/>
      <c r="BN57" s="72"/>
      <c r="BO57" s="72"/>
      <c r="BU57" s="313"/>
      <c r="BV57" s="313"/>
      <c r="BW57" s="313"/>
      <c r="BX57" s="313"/>
      <c r="BY57" s="313"/>
      <c r="BZ57" s="313"/>
      <c r="CA57" s="313"/>
      <c r="CB57" s="313"/>
      <c r="CC57" s="313"/>
      <c r="CD57" s="313"/>
      <c r="CE57" s="313"/>
      <c r="CF57" s="313"/>
      <c r="CG57" s="313"/>
      <c r="CI57" s="8"/>
      <c r="CJ57" s="8"/>
      <c r="CK57" s="191"/>
      <c r="CL57" s="8"/>
      <c r="CM57" s="8"/>
      <c r="CN57" s="8"/>
      <c r="CO57" s="8"/>
      <c r="CP57" s="8"/>
      <c r="CQ57" s="8"/>
      <c r="CR57" s="8"/>
      <c r="CS57" s="8"/>
      <c r="CT57" s="8"/>
      <c r="CU57" s="8"/>
      <c r="CV57" s="8"/>
      <c r="CW57" s="8"/>
      <c r="CX57" s="8"/>
      <c r="CY57" s="8"/>
      <c r="CZ57" s="8"/>
      <c r="DA57" s="8"/>
      <c r="DB57" s="8"/>
      <c r="DC57" s="8"/>
      <c r="DD57" s="8"/>
      <c r="DE57" s="8"/>
      <c r="DF57" s="8"/>
      <c r="DG57" s="8"/>
      <c r="DH57" s="8"/>
      <c r="DI57" s="8"/>
      <c r="DJ57" s="8"/>
    </row>
    <row r="58" spans="1:114" s="2" customFormat="1" ht="12.75" customHeight="1" outlineLevel="1">
      <c r="A58" s="536" t="s">
        <v>14</v>
      </c>
      <c r="B58" s="199" t="s">
        <v>109</v>
      </c>
      <c r="C58" s="33"/>
      <c r="D58" s="34"/>
      <c r="AJ58" s="4"/>
      <c r="AK58" s="54"/>
      <c r="AL58" s="39"/>
      <c r="AM58" s="328"/>
      <c r="AN58" s="328"/>
      <c r="AO58" s="327"/>
      <c r="AP58" s="327"/>
      <c r="AQ58" s="327"/>
      <c r="AR58" s="327"/>
      <c r="AS58" s="327"/>
      <c r="AT58" s="327"/>
      <c r="AU58" s="327"/>
      <c r="AV58" s="327"/>
      <c r="AW58" s="327"/>
      <c r="AX58" s="516" t="s">
        <v>223</v>
      </c>
      <c r="AY58" s="516">
        <f t="shared" si="27"/>
        <v>0</v>
      </c>
      <c r="AZ58" s="67"/>
      <c r="BA58" s="517"/>
      <c r="BB58" s="517"/>
      <c r="BC58" s="517"/>
      <c r="BD58" s="42"/>
      <c r="BJ58" s="58"/>
      <c r="BK58" s="58"/>
      <c r="BL58" s="58"/>
      <c r="BM58" s="58"/>
      <c r="BN58" s="72"/>
      <c r="BO58" s="72"/>
      <c r="BU58" s="313"/>
      <c r="BV58" s="313"/>
      <c r="BW58" s="313"/>
      <c r="BX58" s="313"/>
      <c r="BY58" s="313"/>
      <c r="BZ58" s="313"/>
      <c r="CA58" s="313"/>
      <c r="CB58" s="313"/>
      <c r="CC58" s="313"/>
      <c r="CD58" s="313"/>
      <c r="CE58" s="313"/>
      <c r="CF58" s="313"/>
      <c r="CG58" s="313"/>
      <c r="CI58" s="8"/>
      <c r="CJ58" s="8"/>
      <c r="CK58" s="191"/>
      <c r="CL58" s="8"/>
      <c r="CM58" s="8"/>
      <c r="CN58" s="8"/>
      <c r="CO58" s="8"/>
      <c r="CP58" s="8"/>
      <c r="CQ58" s="8"/>
      <c r="CR58" s="8"/>
      <c r="CS58" s="8"/>
      <c r="CT58" s="8"/>
      <c r="CU58" s="8"/>
      <c r="CV58" s="8"/>
      <c r="CW58" s="8"/>
      <c r="CX58" s="8"/>
      <c r="CY58" s="8"/>
      <c r="CZ58" s="8"/>
      <c r="DA58" s="8"/>
      <c r="DB58" s="8"/>
      <c r="DC58" s="8"/>
      <c r="DD58" s="8"/>
      <c r="DE58" s="8"/>
      <c r="DF58" s="8"/>
      <c r="DG58" s="8"/>
      <c r="DH58" s="8"/>
      <c r="DI58" s="8"/>
      <c r="DJ58" s="8"/>
    </row>
    <row r="59" spans="1:114" s="2" customFormat="1" ht="12.75" customHeight="1" outlineLevel="1">
      <c r="A59" s="536" t="s">
        <v>4</v>
      </c>
      <c r="B59" s="199" t="s">
        <v>109</v>
      </c>
      <c r="C59" s="47"/>
      <c r="D59" s="48"/>
      <c r="AJ59" s="55"/>
      <c r="AL59" s="42"/>
      <c r="AM59" s="327"/>
      <c r="AN59" s="327"/>
      <c r="AO59" s="327"/>
      <c r="AP59" s="327"/>
      <c r="AQ59" s="327"/>
      <c r="AR59" s="327"/>
      <c r="AS59" s="327"/>
      <c r="AT59" s="327"/>
      <c r="AU59" s="327"/>
      <c r="AV59" s="327"/>
      <c r="AW59" s="327"/>
      <c r="AX59" s="540" t="s">
        <v>239</v>
      </c>
      <c r="AY59" s="516">
        <f t="shared" si="27"/>
        <v>0</v>
      </c>
      <c r="AZ59" s="67"/>
      <c r="BA59" s="313"/>
      <c r="BB59" s="313"/>
      <c r="BC59" s="313"/>
      <c r="BD59" s="42"/>
      <c r="BJ59" s="58"/>
      <c r="BK59" s="58"/>
      <c r="BL59" s="58"/>
      <c r="BM59" s="58"/>
      <c r="BN59" s="72"/>
      <c r="BO59" s="72"/>
      <c r="BU59" s="313"/>
      <c r="BV59" s="313"/>
      <c r="BW59" s="313"/>
      <c r="BX59" s="313"/>
      <c r="BY59" s="313"/>
      <c r="BZ59" s="313"/>
      <c r="CA59" s="313"/>
      <c r="CB59" s="313"/>
      <c r="CC59" s="313"/>
      <c r="CD59" s="313"/>
      <c r="CE59" s="313"/>
      <c r="CF59" s="313"/>
      <c r="CG59" s="313"/>
      <c r="CI59" s="8"/>
      <c r="CJ59" s="8"/>
      <c r="CK59" s="191"/>
      <c r="CL59" s="8"/>
      <c r="CM59" s="8"/>
      <c r="CN59" s="8"/>
      <c r="CO59" s="8"/>
      <c r="CP59" s="8"/>
      <c r="CQ59" s="8"/>
      <c r="CR59" s="8"/>
      <c r="CS59" s="8"/>
      <c r="CT59" s="8"/>
      <c r="CU59" s="8"/>
      <c r="CV59" s="8"/>
      <c r="CW59" s="8"/>
      <c r="CX59" s="8"/>
      <c r="CY59" s="8"/>
      <c r="CZ59" s="8"/>
      <c r="DA59" s="8"/>
      <c r="DB59" s="8"/>
      <c r="DC59" s="8"/>
      <c r="DD59" s="8"/>
      <c r="DE59" s="8"/>
      <c r="DF59" s="8"/>
      <c r="DG59" s="8"/>
      <c r="DH59" s="8"/>
      <c r="DI59" s="8"/>
      <c r="DJ59" s="8"/>
    </row>
    <row r="60" spans="1:114" s="2" customFormat="1" ht="12.75" customHeight="1" outlineLevel="1">
      <c r="A60" s="536" t="s">
        <v>141</v>
      </c>
      <c r="B60" s="210" t="s">
        <v>114</v>
      </c>
      <c r="C60" s="49"/>
      <c r="D60" s="52"/>
      <c r="AJ60" s="57"/>
      <c r="AK60" s="58"/>
      <c r="AL60" s="59"/>
      <c r="AM60" s="327"/>
      <c r="AN60" s="327"/>
      <c r="AO60" s="327"/>
      <c r="AP60" s="327"/>
      <c r="AQ60" s="327"/>
      <c r="AR60" s="327"/>
      <c r="AS60" s="327"/>
      <c r="AT60" s="327"/>
      <c r="AU60" s="327"/>
      <c r="AV60" s="327"/>
      <c r="AW60" s="327"/>
      <c r="AX60" s="540" t="s">
        <v>240</v>
      </c>
      <c r="AY60" s="516">
        <f t="shared" si="27"/>
        <v>0</v>
      </c>
      <c r="AZ60" s="67"/>
      <c r="BA60" s="313"/>
      <c r="BB60" s="313"/>
      <c r="BC60" s="313"/>
      <c r="BD60" s="42"/>
      <c r="BJ60" s="58"/>
      <c r="BK60" s="58"/>
      <c r="BL60" s="58"/>
      <c r="BM60" s="58"/>
      <c r="BN60" s="72"/>
      <c r="BO60" s="72"/>
      <c r="BU60" s="305"/>
      <c r="BV60" s="305"/>
      <c r="BW60" s="305"/>
      <c r="BX60" s="305"/>
      <c r="BY60" s="305"/>
      <c r="BZ60" s="305"/>
      <c r="CA60" s="305"/>
      <c r="CB60" s="305"/>
      <c r="CC60" s="305"/>
      <c r="CD60" s="305"/>
      <c r="CE60" s="305"/>
      <c r="CF60" s="305"/>
      <c r="CG60" s="305"/>
      <c r="CI60" s="8"/>
      <c r="CJ60" s="8"/>
      <c r="CK60" s="195"/>
      <c r="CL60" s="8"/>
      <c r="CM60" s="8"/>
      <c r="CN60" s="8"/>
      <c r="CO60" s="8"/>
      <c r="CP60" s="8"/>
      <c r="CQ60" s="8"/>
      <c r="CR60" s="8"/>
      <c r="CS60" s="8"/>
      <c r="CT60" s="8"/>
      <c r="CU60" s="8"/>
      <c r="CV60" s="8"/>
      <c r="CW60" s="8"/>
      <c r="CX60" s="8"/>
      <c r="CY60" s="8"/>
      <c r="CZ60" s="8"/>
      <c r="DA60" s="8"/>
      <c r="DB60" s="8"/>
      <c r="DC60" s="8"/>
      <c r="DD60" s="8"/>
      <c r="DE60" s="8"/>
      <c r="DF60" s="8"/>
      <c r="DG60" s="8"/>
      <c r="DH60" s="8"/>
      <c r="DI60" s="8"/>
      <c r="DJ60" s="8"/>
    </row>
    <row r="61" spans="1:114" s="2" customFormat="1" ht="24" customHeight="1">
      <c r="A61" s="536" t="s">
        <v>80</v>
      </c>
      <c r="B61" s="209" t="s">
        <v>97</v>
      </c>
      <c r="C61" s="50"/>
      <c r="D61" s="53"/>
      <c r="AJ61" s="60"/>
      <c r="AK61" s="58"/>
      <c r="AL61" s="59"/>
      <c r="AM61" s="327"/>
      <c r="AN61" s="327"/>
      <c r="AO61" s="327"/>
      <c r="AP61" s="327"/>
      <c r="AQ61" s="327"/>
      <c r="AR61" s="327"/>
      <c r="AS61" s="327"/>
      <c r="AT61" s="327"/>
      <c r="AU61" s="327"/>
      <c r="AV61" s="327"/>
      <c r="AW61" s="327"/>
      <c r="AX61" s="516" t="s">
        <v>224</v>
      </c>
      <c r="AY61" s="516">
        <f t="shared" si="27"/>
        <v>0</v>
      </c>
      <c r="AZ61" s="67"/>
      <c r="BA61" s="313"/>
      <c r="BB61" s="313"/>
      <c r="BC61" s="313"/>
      <c r="BD61" s="42"/>
      <c r="BJ61" s="58"/>
      <c r="BK61" s="58"/>
      <c r="BL61" s="58"/>
      <c r="BM61" s="58"/>
      <c r="BN61" s="72"/>
      <c r="BO61" s="72"/>
      <c r="BU61" s="305"/>
      <c r="BV61" s="305"/>
      <c r="BW61" s="305"/>
      <c r="BX61" s="305"/>
      <c r="BY61" s="305"/>
      <c r="BZ61" s="305"/>
      <c r="CA61" s="305"/>
      <c r="CB61" s="305"/>
      <c r="CC61" s="305"/>
      <c r="CD61" s="305"/>
      <c r="CE61" s="305"/>
      <c r="CF61" s="305"/>
      <c r="CG61" s="305"/>
      <c r="CI61" s="8"/>
      <c r="CJ61" s="8"/>
      <c r="CK61" s="196"/>
      <c r="CL61" s="8"/>
      <c r="CM61" s="8"/>
      <c r="CN61" s="8"/>
      <c r="CO61" s="8"/>
      <c r="CP61" s="8"/>
      <c r="CQ61" s="8"/>
      <c r="CR61" s="8"/>
      <c r="CS61" s="8"/>
      <c r="CT61" s="8"/>
      <c r="CU61" s="8"/>
      <c r="CV61" s="8"/>
      <c r="CW61" s="8"/>
      <c r="CX61" s="8"/>
      <c r="CY61" s="8"/>
      <c r="CZ61" s="8"/>
      <c r="DA61" s="8"/>
      <c r="DB61" s="8"/>
      <c r="DC61" s="8"/>
      <c r="DD61" s="8"/>
      <c r="DE61" s="8"/>
      <c r="DF61" s="8"/>
      <c r="DG61" s="8"/>
      <c r="DH61" s="8"/>
      <c r="DI61" s="8"/>
      <c r="DJ61" s="8"/>
    </row>
    <row r="62" spans="1:114" s="4" customFormat="1" ht="27" customHeight="1">
      <c r="A62" s="18" t="s">
        <v>73</v>
      </c>
      <c r="B62" s="204"/>
      <c r="C62" s="27" t="s">
        <v>76</v>
      </c>
      <c r="D62" s="28"/>
      <c r="AJ62" s="57"/>
      <c r="AL62" s="39"/>
      <c r="AM62" s="328"/>
      <c r="AN62" s="328"/>
      <c r="AO62" s="328"/>
      <c r="AP62" s="328"/>
      <c r="AQ62" s="328"/>
      <c r="AR62" s="328"/>
      <c r="AS62" s="328"/>
      <c r="AT62" s="328"/>
      <c r="AU62" s="328"/>
      <c r="AV62" s="328"/>
      <c r="AW62" s="328"/>
      <c r="AX62" s="516" t="s">
        <v>4</v>
      </c>
      <c r="AY62" s="516">
        <f t="shared" si="27"/>
        <v>0</v>
      </c>
      <c r="AZ62" s="517"/>
      <c r="BA62" s="517"/>
      <c r="BB62" s="517"/>
      <c r="BC62" s="517"/>
      <c r="BD62" s="39"/>
      <c r="BJ62" s="381"/>
      <c r="BK62" s="381"/>
      <c r="BL62" s="381"/>
      <c r="BM62" s="381"/>
      <c r="BN62" s="380"/>
      <c r="BO62" s="380"/>
      <c r="BU62" s="308"/>
      <c r="BV62" s="308"/>
      <c r="BW62" s="308"/>
      <c r="BX62" s="308"/>
      <c r="BY62" s="308"/>
      <c r="BZ62" s="308"/>
      <c r="CA62" s="308"/>
      <c r="CB62" s="308"/>
      <c r="CC62" s="308"/>
      <c r="CD62" s="308"/>
      <c r="CE62" s="308"/>
      <c r="CF62" s="308"/>
      <c r="CG62" s="308"/>
      <c r="CI62" s="15"/>
      <c r="CJ62" s="15"/>
      <c r="CK62" s="190"/>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row>
    <row r="63" spans="1:114" s="2" customFormat="1" ht="12.75" customHeight="1" outlineLevel="1">
      <c r="A63" s="536" t="s">
        <v>2</v>
      </c>
      <c r="B63" s="199" t="s">
        <v>97</v>
      </c>
      <c r="C63" s="554"/>
      <c r="D63" s="46"/>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7"/>
      <c r="AL63" s="42"/>
      <c r="AM63" s="327"/>
      <c r="AN63" s="327"/>
      <c r="AO63" s="327"/>
      <c r="AP63" s="327"/>
      <c r="AQ63" s="327"/>
      <c r="AR63" s="327"/>
      <c r="AS63" s="327"/>
      <c r="AT63" s="327"/>
      <c r="AU63" s="327"/>
      <c r="AV63" s="327"/>
      <c r="AW63" s="327"/>
      <c r="AX63" s="540" t="s">
        <v>236</v>
      </c>
      <c r="AY63" s="516">
        <f t="shared" si="27"/>
        <v>0</v>
      </c>
      <c r="AZ63" s="313"/>
      <c r="BA63" s="313"/>
      <c r="BB63" s="313"/>
      <c r="BC63" s="313"/>
      <c r="BD63" s="42"/>
      <c r="BJ63" s="58"/>
      <c r="BK63" s="58"/>
      <c r="BL63" s="58"/>
      <c r="BM63" s="58"/>
      <c r="BN63" s="72"/>
      <c r="BO63" s="72"/>
      <c r="BU63" s="305"/>
      <c r="BV63" s="305"/>
      <c r="BW63" s="305"/>
      <c r="BX63" s="305"/>
      <c r="BY63" s="305"/>
      <c r="BZ63" s="305"/>
      <c r="CA63" s="305"/>
      <c r="CB63" s="305"/>
      <c r="CC63" s="305"/>
      <c r="CD63" s="305"/>
      <c r="CE63" s="305"/>
      <c r="CF63" s="305"/>
      <c r="CG63" s="305"/>
      <c r="CI63" s="8"/>
      <c r="CJ63" s="8"/>
      <c r="CK63" s="196"/>
      <c r="CL63" s="8"/>
      <c r="CM63" s="8"/>
      <c r="CN63" s="8"/>
      <c r="CO63" s="8"/>
      <c r="CP63" s="8"/>
      <c r="CQ63" s="8"/>
      <c r="CR63" s="8"/>
      <c r="CS63" s="8"/>
      <c r="CT63" s="8"/>
      <c r="CU63" s="8"/>
      <c r="CV63" s="8"/>
      <c r="CW63" s="8"/>
      <c r="CX63" s="8"/>
      <c r="CY63" s="8"/>
      <c r="CZ63" s="8"/>
      <c r="DA63" s="8"/>
      <c r="DB63" s="8"/>
      <c r="DC63" s="8"/>
      <c r="DD63" s="8"/>
      <c r="DE63" s="8"/>
      <c r="DF63" s="8"/>
      <c r="DG63" s="8"/>
      <c r="DH63" s="8"/>
      <c r="DI63" s="8"/>
      <c r="DJ63" s="8"/>
    </row>
    <row r="64" spans="1:114" s="58" customFormat="1" ht="12.75" customHeight="1" outlineLevel="1">
      <c r="A64" s="536" t="s">
        <v>5</v>
      </c>
      <c r="B64" s="199" t="s">
        <v>108</v>
      </c>
      <c r="C64" s="38"/>
      <c r="D64" s="56"/>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60"/>
      <c r="AK64" s="2"/>
      <c r="AL64" s="42"/>
      <c r="AM64" s="327"/>
      <c r="AN64" s="327"/>
      <c r="AO64" s="327"/>
      <c r="AP64" s="327"/>
      <c r="AQ64" s="327"/>
      <c r="AR64" s="327"/>
      <c r="AS64" s="327"/>
      <c r="AT64" s="327"/>
      <c r="AU64" s="327"/>
      <c r="AV64" s="327"/>
      <c r="AW64" s="327"/>
      <c r="AX64" s="540" t="s">
        <v>237</v>
      </c>
      <c r="AY64" s="516">
        <f t="shared" si="27"/>
        <v>0</v>
      </c>
      <c r="AZ64" s="313"/>
      <c r="BA64" s="313"/>
      <c r="BB64" s="313"/>
      <c r="BC64" s="313"/>
      <c r="BD64" s="59"/>
      <c r="BN64" s="72"/>
      <c r="BO64" s="72"/>
      <c r="BU64" s="313"/>
      <c r="BV64" s="313"/>
      <c r="BW64" s="313"/>
      <c r="BX64" s="313"/>
      <c r="BY64" s="313"/>
      <c r="BZ64" s="313"/>
      <c r="CA64" s="313"/>
      <c r="CB64" s="313"/>
      <c r="CC64" s="313"/>
      <c r="CD64" s="313"/>
      <c r="CE64" s="313"/>
      <c r="CF64" s="313"/>
      <c r="CG64" s="313"/>
      <c r="CI64" s="125"/>
      <c r="CJ64" s="125"/>
      <c r="CK64" s="192"/>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row>
    <row r="65" spans="1:114" s="58" customFormat="1" ht="12.75" customHeight="1" outlineLevel="1">
      <c r="A65" s="536" t="s">
        <v>7</v>
      </c>
      <c r="B65" s="199" t="s">
        <v>107</v>
      </c>
      <c r="C65" s="555"/>
      <c r="D65" s="56"/>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57"/>
      <c r="AK65" s="2"/>
      <c r="AL65" s="42"/>
      <c r="AM65" s="327"/>
      <c r="AN65" s="327"/>
      <c r="AO65" s="327"/>
      <c r="AP65" s="327"/>
      <c r="AQ65" s="327"/>
      <c r="AR65" s="327"/>
      <c r="AS65" s="327"/>
      <c r="AT65" s="327"/>
      <c r="AU65" s="327"/>
      <c r="AV65" s="327"/>
      <c r="AW65" s="327"/>
      <c r="AX65" s="540" t="s">
        <v>241</v>
      </c>
      <c r="AY65" s="516">
        <f t="shared" si="27"/>
        <v>0</v>
      </c>
      <c r="AZ65" s="313"/>
      <c r="BA65" s="313"/>
      <c r="BB65" s="313"/>
      <c r="BC65" s="313"/>
      <c r="BD65" s="59"/>
      <c r="BN65" s="72"/>
      <c r="BO65" s="72"/>
      <c r="BU65" s="313"/>
      <c r="BV65" s="313"/>
      <c r="BW65" s="313"/>
      <c r="BX65" s="313"/>
      <c r="BY65" s="313"/>
      <c r="BZ65" s="313"/>
      <c r="CA65" s="313"/>
      <c r="CB65" s="313"/>
      <c r="CC65" s="313"/>
      <c r="CD65" s="313"/>
      <c r="CE65" s="313"/>
      <c r="CF65" s="313"/>
      <c r="CG65" s="313"/>
      <c r="CI65" s="125"/>
      <c r="CJ65" s="125"/>
      <c r="CK65" s="197"/>
      <c r="CL65" s="125"/>
      <c r="CM65" s="125"/>
      <c r="CN65" s="125"/>
      <c r="CO65" s="125"/>
      <c r="CP65" s="125"/>
      <c r="CQ65" s="125"/>
      <c r="CR65" s="125"/>
      <c r="CS65" s="125"/>
      <c r="CT65" s="125"/>
      <c r="CU65" s="125"/>
      <c r="CV65" s="125"/>
      <c r="CW65" s="125"/>
      <c r="CX65" s="125"/>
      <c r="CY65" s="125"/>
      <c r="CZ65" s="125"/>
      <c r="DA65" s="125"/>
      <c r="DB65" s="125"/>
      <c r="DC65" s="125"/>
      <c r="DD65" s="125"/>
      <c r="DE65" s="125"/>
      <c r="DF65" s="125"/>
      <c r="DG65" s="125"/>
      <c r="DH65" s="125"/>
      <c r="DI65" s="125"/>
      <c r="DJ65" s="125"/>
    </row>
    <row r="66" spans="1:114" s="2" customFormat="1" ht="12.75" customHeight="1" outlineLevel="1">
      <c r="A66" s="536" t="s">
        <v>113</v>
      </c>
      <c r="B66" s="199" t="s">
        <v>107</v>
      </c>
      <c r="C66" s="38"/>
      <c r="D66" s="48"/>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61"/>
      <c r="AL66" s="42"/>
      <c r="AM66" s="327"/>
      <c r="AN66" s="327"/>
      <c r="AO66" s="327"/>
      <c r="AP66" s="327"/>
      <c r="AQ66" s="327"/>
      <c r="AR66" s="327"/>
      <c r="AS66" s="327"/>
      <c r="AT66" s="327"/>
      <c r="AU66" s="327"/>
      <c r="AV66" s="327"/>
      <c r="AW66" s="327"/>
      <c r="AX66" s="516" t="s">
        <v>225</v>
      </c>
      <c r="AY66" s="516">
        <f t="shared" si="27"/>
        <v>0</v>
      </c>
      <c r="AZ66" s="313"/>
      <c r="BA66" s="313"/>
      <c r="BB66" s="313"/>
      <c r="BC66" s="313"/>
      <c r="BD66" s="42"/>
      <c r="BJ66" s="58"/>
      <c r="BK66" s="58"/>
      <c r="BL66" s="58"/>
      <c r="BM66" s="58"/>
      <c r="BN66" s="72"/>
      <c r="BO66" s="72"/>
      <c r="BU66" s="305"/>
      <c r="BV66" s="305"/>
      <c r="BW66" s="305"/>
      <c r="BX66" s="305"/>
      <c r="BY66" s="305"/>
      <c r="BZ66" s="305"/>
      <c r="CA66" s="305"/>
      <c r="CB66" s="305"/>
      <c r="CC66" s="305"/>
      <c r="CD66" s="305"/>
      <c r="CE66" s="305"/>
      <c r="CF66" s="305"/>
      <c r="CG66" s="305"/>
      <c r="CI66" s="8"/>
      <c r="CJ66" s="8"/>
      <c r="CK66" s="192"/>
      <c r="CL66" s="8"/>
      <c r="CM66" s="8"/>
      <c r="CN66" s="8"/>
      <c r="CO66" s="8"/>
      <c r="CP66" s="8"/>
      <c r="CQ66" s="8"/>
      <c r="CR66" s="8"/>
      <c r="CS66" s="8"/>
      <c r="CT66" s="8"/>
      <c r="CU66" s="8"/>
      <c r="CV66" s="8"/>
      <c r="CW66" s="8"/>
      <c r="CX66" s="8"/>
      <c r="CY66" s="8"/>
      <c r="CZ66" s="8"/>
      <c r="DA66" s="8"/>
      <c r="DB66" s="8"/>
      <c r="DC66" s="8"/>
      <c r="DD66" s="8"/>
      <c r="DE66" s="8"/>
      <c r="DF66" s="8"/>
      <c r="DG66" s="8"/>
      <c r="DH66" s="8"/>
      <c r="DI66" s="8"/>
      <c r="DJ66" s="8"/>
    </row>
    <row r="67" spans="1:114" s="2" customFormat="1" ht="12.75" customHeight="1" outlineLevel="1">
      <c r="A67" s="536" t="s">
        <v>3</v>
      </c>
      <c r="B67" s="199" t="s">
        <v>107</v>
      </c>
      <c r="C67" s="38"/>
      <c r="D67" s="48"/>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61"/>
      <c r="AL67" s="42"/>
      <c r="AM67" s="528"/>
      <c r="AN67" s="528"/>
      <c r="AO67" s="528"/>
      <c r="AP67" s="528"/>
      <c r="AQ67" s="528"/>
      <c r="AR67" s="528"/>
      <c r="AS67" s="528"/>
      <c r="AT67" s="528"/>
      <c r="AU67" s="528"/>
      <c r="AV67" s="528"/>
      <c r="AW67" s="528"/>
      <c r="AX67" s="125"/>
      <c r="AY67" s="553"/>
      <c r="AZ67" s="313"/>
      <c r="BA67" s="313"/>
      <c r="BB67" s="313"/>
      <c r="BC67" s="313"/>
      <c r="BD67" s="42"/>
      <c r="BJ67" s="58"/>
      <c r="BK67" s="58"/>
      <c r="BL67" s="58"/>
      <c r="BM67" s="58"/>
      <c r="BN67" s="72"/>
      <c r="BO67" s="72"/>
      <c r="BU67" s="305"/>
      <c r="BV67" s="305"/>
      <c r="BW67" s="305"/>
      <c r="BX67" s="305"/>
      <c r="BY67" s="305"/>
      <c r="BZ67" s="305"/>
      <c r="CA67" s="305"/>
      <c r="CB67" s="305"/>
      <c r="CC67" s="305"/>
      <c r="CD67" s="305"/>
      <c r="CE67" s="305"/>
      <c r="CF67" s="305"/>
      <c r="CG67" s="305"/>
      <c r="CI67" s="8"/>
      <c r="CJ67" s="8"/>
      <c r="CK67" s="192"/>
      <c r="CL67" s="8"/>
      <c r="CM67" s="8"/>
      <c r="CN67" s="8"/>
      <c r="CO67" s="8"/>
      <c r="CP67" s="8"/>
      <c r="CQ67" s="8"/>
      <c r="CR67" s="8"/>
      <c r="CS67" s="8"/>
      <c r="CT67" s="8"/>
      <c r="CU67" s="8"/>
      <c r="CV67" s="8"/>
      <c r="CW67" s="8"/>
      <c r="CX67" s="8"/>
      <c r="CY67" s="8"/>
      <c r="CZ67" s="8"/>
      <c r="DA67" s="8"/>
      <c r="DB67" s="8"/>
      <c r="DC67" s="8"/>
      <c r="DD67" s="8"/>
      <c r="DE67" s="8"/>
      <c r="DF67" s="8"/>
      <c r="DG67" s="8"/>
      <c r="DH67" s="8"/>
      <c r="DI67" s="8"/>
      <c r="DJ67" s="8"/>
    </row>
    <row r="68" spans="1:114" s="2" customFormat="1" ht="12.75" customHeight="1" outlineLevel="1">
      <c r="A68" s="536" t="s">
        <v>6</v>
      </c>
      <c r="B68" s="199" t="s">
        <v>109</v>
      </c>
      <c r="C68" s="555"/>
      <c r="D68" s="48"/>
      <c r="E68" s="60"/>
      <c r="F68" s="57"/>
      <c r="H68" s="42"/>
      <c r="R68" s="313"/>
      <c r="S68" s="313"/>
      <c r="T68" s="313"/>
      <c r="U68" s="313"/>
      <c r="V68" s="313"/>
      <c r="W68" s="313"/>
      <c r="X68" s="313"/>
      <c r="Y68" s="313"/>
      <c r="Z68" s="313"/>
      <c r="AA68" s="313"/>
      <c r="AB68" s="313"/>
      <c r="AC68" s="58"/>
      <c r="AD68" s="125"/>
      <c r="AE68" s="125"/>
      <c r="AF68" s="192"/>
      <c r="AG68" s="125"/>
      <c r="AH68" s="125"/>
      <c r="AI68" s="125"/>
      <c r="AJ68" s="125"/>
      <c r="AK68" s="125"/>
      <c r="AL68" s="125"/>
      <c r="AM68" s="76"/>
      <c r="AN68" s="76"/>
      <c r="AO68" s="76"/>
      <c r="AP68" s="76"/>
      <c r="AQ68" s="76"/>
      <c r="AR68" s="76"/>
      <c r="AS68" s="76"/>
      <c r="AT68" s="76"/>
      <c r="AU68" s="76"/>
      <c r="AV68" s="76"/>
      <c r="AW68" s="76"/>
      <c r="AX68" s="125"/>
      <c r="AY68" s="125"/>
      <c r="AZ68" s="125"/>
      <c r="BA68" s="125"/>
      <c r="BB68" s="125"/>
      <c r="BC68" s="125"/>
      <c r="BD68" s="42"/>
      <c r="BJ68" s="58"/>
      <c r="BK68" s="58"/>
      <c r="BL68" s="58"/>
      <c r="BM68" s="58"/>
      <c r="BN68" s="72"/>
      <c r="BO68" s="72"/>
      <c r="BU68" s="305"/>
      <c r="BV68" s="305"/>
      <c r="BW68" s="305"/>
      <c r="BX68" s="305"/>
      <c r="BY68" s="305"/>
      <c r="BZ68" s="305"/>
      <c r="CA68" s="305"/>
      <c r="CB68" s="305"/>
      <c r="CC68" s="305"/>
      <c r="CD68" s="305"/>
      <c r="CE68" s="305"/>
      <c r="CF68" s="305"/>
      <c r="CG68" s="305"/>
      <c r="CI68" s="8"/>
      <c r="CJ68" s="8"/>
      <c r="CK68" s="192"/>
      <c r="CL68" s="8"/>
      <c r="CM68" s="8"/>
      <c r="CN68" s="8"/>
      <c r="CO68" s="8"/>
      <c r="CP68" s="8"/>
      <c r="CQ68" s="8"/>
      <c r="CR68" s="8"/>
      <c r="CS68" s="8"/>
      <c r="CT68" s="8"/>
      <c r="CU68" s="8"/>
      <c r="CV68" s="8"/>
      <c r="CW68" s="8"/>
      <c r="CX68" s="8"/>
      <c r="CY68" s="8"/>
      <c r="CZ68" s="8"/>
      <c r="DA68" s="8"/>
      <c r="DB68" s="8"/>
      <c r="DC68" s="8"/>
      <c r="DD68" s="8"/>
      <c r="DE68" s="8"/>
      <c r="DF68" s="8"/>
      <c r="DG68" s="8"/>
      <c r="DH68" s="8"/>
      <c r="DI68" s="8"/>
      <c r="DJ68" s="8"/>
    </row>
    <row r="69" spans="1:114" s="2" customFormat="1" ht="12.75" customHeight="1" outlineLevel="1">
      <c r="A69" s="536" t="s">
        <v>248</v>
      </c>
      <c r="B69" s="199" t="s">
        <v>109</v>
      </c>
      <c r="C69" s="38"/>
      <c r="D69" s="48"/>
      <c r="E69" s="57"/>
      <c r="F69" s="55"/>
      <c r="H69" s="42"/>
      <c r="K69" s="1"/>
      <c r="L69" s="1"/>
      <c r="M69" s="1"/>
      <c r="N69" s="1"/>
      <c r="O69" s="1"/>
      <c r="P69" s="1"/>
      <c r="Q69" s="1"/>
      <c r="R69" s="72"/>
      <c r="S69" s="72"/>
      <c r="T69" s="58"/>
      <c r="U69" s="58"/>
      <c r="V69" s="58"/>
      <c r="W69" s="58"/>
      <c r="X69" s="58"/>
      <c r="Y69" s="313"/>
      <c r="Z69" s="313"/>
      <c r="AA69" s="313"/>
      <c r="AB69" s="313"/>
      <c r="AC69" s="313"/>
      <c r="AD69" s="313"/>
      <c r="AE69" s="313"/>
      <c r="AF69" s="313"/>
      <c r="AG69" s="313"/>
      <c r="AH69" s="313"/>
      <c r="AI69" s="313"/>
      <c r="AJ69" s="313"/>
      <c r="AK69" s="313"/>
      <c r="AL69" s="58"/>
      <c r="AM69" s="76"/>
      <c r="AN69" s="76"/>
      <c r="AO69" s="76"/>
      <c r="AP69" s="76"/>
      <c r="AQ69" s="76"/>
      <c r="AR69" s="76"/>
      <c r="AS69" s="76"/>
      <c r="AT69" s="76"/>
      <c r="AU69" s="76"/>
      <c r="AV69" s="76"/>
      <c r="AW69" s="76"/>
      <c r="AX69" s="125"/>
      <c r="AY69" s="125"/>
      <c r="AZ69" s="125"/>
      <c r="BA69" s="125"/>
      <c r="BB69" s="125"/>
      <c r="BC69" s="125"/>
      <c r="BD69" s="42"/>
      <c r="BJ69" s="58"/>
      <c r="BK69" s="58"/>
      <c r="BL69" s="58"/>
      <c r="BM69" s="58"/>
      <c r="BN69" s="72"/>
      <c r="BO69" s="72"/>
      <c r="BU69" s="305"/>
      <c r="BV69" s="305"/>
      <c r="BW69" s="305"/>
      <c r="BX69" s="305"/>
      <c r="BY69" s="305"/>
      <c r="BZ69" s="305"/>
      <c r="CA69" s="305"/>
      <c r="CB69" s="305"/>
      <c r="CC69" s="305"/>
      <c r="CD69" s="305"/>
      <c r="CE69" s="305"/>
      <c r="CF69" s="305"/>
      <c r="CG69" s="305"/>
      <c r="CI69" s="8"/>
      <c r="CJ69" s="8"/>
      <c r="CK69" s="192"/>
      <c r="CL69" s="8"/>
      <c r="CM69" s="8"/>
      <c r="CN69" s="8"/>
      <c r="CO69" s="8"/>
      <c r="CP69" s="8"/>
      <c r="CQ69" s="8"/>
      <c r="CR69" s="8"/>
      <c r="CS69" s="8"/>
      <c r="CT69" s="8"/>
      <c r="CU69" s="8"/>
      <c r="CV69" s="8"/>
      <c r="CW69" s="8"/>
      <c r="CX69" s="8"/>
      <c r="CY69" s="8"/>
      <c r="CZ69" s="8"/>
      <c r="DA69" s="8"/>
      <c r="DB69" s="8"/>
      <c r="DC69" s="8"/>
      <c r="DD69" s="8"/>
      <c r="DE69" s="8"/>
      <c r="DF69" s="8"/>
      <c r="DG69" s="8"/>
      <c r="DH69" s="8"/>
      <c r="DI69" s="8"/>
      <c r="DJ69" s="8"/>
    </row>
    <row r="70" spans="1:114" s="2" customFormat="1" ht="12.75" customHeight="1" outlineLevel="1">
      <c r="A70" s="536" t="s">
        <v>15</v>
      </c>
      <c r="B70" s="199" t="s">
        <v>109</v>
      </c>
      <c r="C70" s="38"/>
      <c r="D70" s="34"/>
      <c r="E70" s="57"/>
      <c r="F70" s="1"/>
      <c r="G70" s="1"/>
      <c r="H70" s="62"/>
      <c r="I70" s="1"/>
      <c r="J70" s="1"/>
      <c r="K70" s="1"/>
      <c r="L70" s="1"/>
      <c r="M70" s="1"/>
      <c r="N70" s="1"/>
      <c r="O70" s="1"/>
      <c r="P70" s="1"/>
      <c r="Q70" s="1"/>
      <c r="R70" s="510"/>
      <c r="S70" s="510"/>
      <c r="T70" s="511"/>
      <c r="U70" s="511"/>
      <c r="V70" s="511"/>
      <c r="W70" s="511"/>
      <c r="X70" s="511"/>
      <c r="Y70" s="512"/>
      <c r="Z70" s="512"/>
      <c r="AA70" s="512"/>
      <c r="AB70" s="512"/>
      <c r="AC70" s="512"/>
      <c r="AD70" s="512"/>
      <c r="AE70" s="512"/>
      <c r="AF70" s="512"/>
      <c r="AG70" s="512"/>
      <c r="AH70" s="512"/>
      <c r="AI70" s="512"/>
      <c r="AJ70" s="512"/>
      <c r="AK70" s="512"/>
      <c r="AL70" s="511"/>
      <c r="AM70" s="75"/>
      <c r="AN70" s="76"/>
      <c r="AO70" s="76"/>
      <c r="AP70" s="76"/>
      <c r="AQ70" s="76"/>
      <c r="AR70" s="76"/>
      <c r="AS70" s="76"/>
      <c r="AT70" s="76"/>
      <c r="AU70" s="76"/>
      <c r="AV70" s="76"/>
      <c r="AW70" s="76"/>
      <c r="AX70" s="125"/>
      <c r="AY70" s="125"/>
      <c r="AZ70" s="125"/>
      <c r="BA70" s="125"/>
      <c r="BB70" s="125"/>
      <c r="BC70" s="125"/>
      <c r="BD70" s="42"/>
      <c r="BJ70" s="58"/>
      <c r="BK70" s="58"/>
      <c r="BL70" s="58"/>
      <c r="BM70" s="58"/>
      <c r="BN70" s="72"/>
      <c r="BO70" s="72"/>
      <c r="BU70" s="305"/>
      <c r="BV70" s="305"/>
      <c r="BW70" s="305"/>
      <c r="BX70" s="305"/>
      <c r="BY70" s="305"/>
      <c r="BZ70" s="305"/>
      <c r="CA70" s="305"/>
      <c r="CB70" s="305"/>
      <c r="CC70" s="305"/>
      <c r="CD70" s="305"/>
      <c r="CE70" s="305"/>
      <c r="CF70" s="305"/>
      <c r="CG70" s="305"/>
      <c r="CI70" s="8"/>
      <c r="CJ70" s="8"/>
      <c r="CK70" s="192"/>
      <c r="CL70" s="8"/>
      <c r="CM70" s="8"/>
      <c r="CN70" s="8"/>
      <c r="CO70" s="8"/>
      <c r="CP70" s="8"/>
      <c r="CQ70" s="8"/>
      <c r="CR70" s="8"/>
      <c r="CS70" s="8"/>
      <c r="CT70" s="8"/>
      <c r="CU70" s="8"/>
      <c r="CV70" s="8"/>
      <c r="CW70" s="8"/>
      <c r="CX70" s="8"/>
      <c r="CY70" s="8"/>
      <c r="CZ70" s="8"/>
      <c r="DA70" s="8"/>
      <c r="DB70" s="8"/>
      <c r="DC70" s="8"/>
      <c r="DD70" s="8"/>
      <c r="DE70" s="8"/>
      <c r="DF70" s="8"/>
      <c r="DG70" s="8"/>
      <c r="DH70" s="8"/>
      <c r="DI70" s="8"/>
      <c r="DJ70" s="8"/>
    </row>
    <row r="71" spans="1:114" s="2" customFormat="1" ht="12.75" customHeight="1" outlineLevel="1">
      <c r="A71" s="536" t="s">
        <v>14</v>
      </c>
      <c r="B71" s="199" t="s">
        <v>109</v>
      </c>
      <c r="C71" s="38"/>
      <c r="D71" s="48"/>
      <c r="E71" s="57"/>
      <c r="F71" s="1"/>
      <c r="G71" s="1"/>
      <c r="H71" s="62"/>
      <c r="I71" s="1"/>
      <c r="J71" s="1"/>
      <c r="K71" s="1"/>
      <c r="L71" s="1"/>
      <c r="M71" s="1"/>
      <c r="N71" s="1"/>
      <c r="O71" s="1"/>
      <c r="P71" s="1"/>
      <c r="Q71" s="1"/>
      <c r="R71" s="510"/>
      <c r="S71" s="510"/>
      <c r="T71" s="511"/>
      <c r="U71" s="511"/>
      <c r="V71" s="511"/>
      <c r="W71" s="511"/>
      <c r="X71" s="511"/>
      <c r="Y71" s="512"/>
      <c r="Z71" s="512"/>
      <c r="AA71" s="512"/>
      <c r="AB71" s="512"/>
      <c r="AC71" s="512"/>
      <c r="AD71" s="512"/>
      <c r="AE71" s="512"/>
      <c r="AF71" s="512"/>
      <c r="AG71" s="512"/>
      <c r="AH71" s="512"/>
      <c r="AI71" s="512"/>
      <c r="AJ71" s="512"/>
      <c r="AK71" s="512"/>
      <c r="AL71" s="511"/>
      <c r="AM71" s="75"/>
      <c r="AN71" s="76"/>
      <c r="AO71" s="76"/>
      <c r="AP71" s="76"/>
      <c r="AQ71" s="76"/>
      <c r="AR71" s="76"/>
      <c r="AS71" s="76"/>
      <c r="AT71" s="76"/>
      <c r="AU71" s="76"/>
      <c r="AV71" s="76"/>
      <c r="AW71" s="76"/>
      <c r="AX71" s="125"/>
      <c r="AY71" s="125"/>
      <c r="AZ71" s="125"/>
      <c r="BA71" s="125"/>
      <c r="BB71" s="125"/>
      <c r="BC71" s="125"/>
      <c r="BD71" s="42"/>
      <c r="BJ71" s="58"/>
      <c r="BK71" s="58"/>
      <c r="BL71" s="58"/>
      <c r="BM71" s="58"/>
      <c r="BN71" s="72"/>
      <c r="BO71" s="72"/>
      <c r="BU71" s="305"/>
      <c r="BV71" s="305"/>
      <c r="BW71" s="305"/>
      <c r="BX71" s="305"/>
      <c r="BY71" s="305"/>
      <c r="BZ71" s="305"/>
      <c r="CA71" s="305"/>
      <c r="CB71" s="305"/>
      <c r="CC71" s="305"/>
      <c r="CD71" s="305"/>
      <c r="CE71" s="305"/>
      <c r="CF71" s="305"/>
      <c r="CG71" s="305"/>
      <c r="CI71" s="8"/>
      <c r="CJ71" s="8"/>
      <c r="CK71" s="192"/>
      <c r="CL71" s="8"/>
      <c r="CM71" s="8"/>
      <c r="CN71" s="8"/>
      <c r="CO71" s="8"/>
      <c r="CP71" s="8"/>
      <c r="CQ71" s="8"/>
      <c r="CR71" s="8"/>
      <c r="CS71" s="8"/>
      <c r="CT71" s="8"/>
      <c r="CU71" s="8"/>
      <c r="CV71" s="8"/>
      <c r="CW71" s="8"/>
      <c r="CX71" s="8"/>
      <c r="CY71" s="8"/>
      <c r="CZ71" s="8"/>
      <c r="DA71" s="8"/>
      <c r="DB71" s="8"/>
      <c r="DC71" s="8"/>
      <c r="DD71" s="8"/>
      <c r="DE71" s="8"/>
      <c r="DF71" s="8"/>
      <c r="DG71" s="8"/>
      <c r="DH71" s="8"/>
      <c r="DI71" s="8"/>
      <c r="DJ71" s="8"/>
    </row>
    <row r="72" spans="1:114" s="2" customFormat="1" ht="12.75" customHeight="1" outlineLevel="1">
      <c r="A72" s="536" t="s">
        <v>13</v>
      </c>
      <c r="B72" s="199" t="s">
        <v>109</v>
      </c>
      <c r="C72" s="38"/>
      <c r="D72" s="48"/>
      <c r="E72" s="57"/>
      <c r="F72" s="1"/>
      <c r="G72" s="1"/>
      <c r="H72" s="62"/>
      <c r="I72" s="1"/>
      <c r="J72" s="1"/>
      <c r="K72" s="1"/>
      <c r="L72" s="1"/>
      <c r="M72" s="1"/>
      <c r="N72" s="1"/>
      <c r="O72" s="1"/>
      <c r="P72" s="1"/>
      <c r="Q72" s="1"/>
      <c r="R72" s="510"/>
      <c r="S72" s="510"/>
      <c r="T72" s="511"/>
      <c r="U72" s="511"/>
      <c r="V72" s="511"/>
      <c r="W72" s="511"/>
      <c r="X72" s="511"/>
      <c r="Y72" s="512"/>
      <c r="Z72" s="512"/>
      <c r="AA72" s="512"/>
      <c r="AB72" s="512"/>
      <c r="AC72" s="512"/>
      <c r="AD72" s="512"/>
      <c r="AE72" s="512"/>
      <c r="AF72" s="512"/>
      <c r="AG72" s="512"/>
      <c r="AH72" s="512"/>
      <c r="AI72" s="512"/>
      <c r="AJ72" s="512"/>
      <c r="AK72" s="512"/>
      <c r="AL72" s="511"/>
      <c r="AM72" s="75"/>
      <c r="AN72" s="76"/>
      <c r="AO72" s="76"/>
      <c r="AP72" s="76"/>
      <c r="AQ72" s="76"/>
      <c r="AR72" s="76"/>
      <c r="AS72" s="76"/>
      <c r="AT72" s="76"/>
      <c r="AU72" s="76"/>
      <c r="AV72" s="76"/>
      <c r="AW72" s="76"/>
      <c r="AX72" s="76"/>
      <c r="AY72" s="76"/>
      <c r="AZ72" s="76"/>
      <c r="BA72" s="8"/>
      <c r="BB72" s="8"/>
      <c r="BC72" s="8"/>
      <c r="BD72" s="42"/>
      <c r="BN72" s="32"/>
      <c r="BO72" s="32"/>
      <c r="BU72" s="305"/>
      <c r="BV72" s="305"/>
      <c r="BW72" s="305"/>
      <c r="BX72" s="305"/>
      <c r="BY72" s="305"/>
      <c r="BZ72" s="305"/>
      <c r="CA72" s="305"/>
      <c r="CB72" s="305"/>
      <c r="CC72" s="305"/>
      <c r="CD72" s="305"/>
      <c r="CE72" s="305"/>
      <c r="CF72" s="305"/>
      <c r="CG72" s="305"/>
      <c r="CI72" s="8"/>
      <c r="CJ72" s="8"/>
      <c r="CK72" s="192"/>
      <c r="CL72" s="8"/>
      <c r="CM72" s="8"/>
      <c r="CN72" s="8"/>
      <c r="CO72" s="8"/>
      <c r="CP72" s="8"/>
      <c r="CQ72" s="8"/>
      <c r="CR72" s="8"/>
      <c r="CS72" s="8"/>
      <c r="CT72" s="8"/>
      <c r="CU72" s="8"/>
      <c r="CV72" s="8"/>
      <c r="CW72" s="8"/>
      <c r="CX72" s="8"/>
      <c r="CY72" s="8"/>
      <c r="CZ72" s="8"/>
      <c r="DA72" s="8"/>
      <c r="DB72" s="8"/>
      <c r="DC72" s="8"/>
      <c r="DD72" s="8"/>
      <c r="DE72" s="8"/>
      <c r="DF72" s="8"/>
      <c r="DG72" s="8"/>
      <c r="DH72" s="8"/>
      <c r="DI72" s="8"/>
      <c r="DJ72" s="8"/>
    </row>
    <row r="73" spans="1:114" s="2" customFormat="1" ht="24" customHeight="1">
      <c r="A73" s="536" t="s">
        <v>118</v>
      </c>
      <c r="B73" s="209" t="s">
        <v>97</v>
      </c>
      <c r="C73" s="50"/>
      <c r="D73" s="53"/>
      <c r="E73" s="55"/>
      <c r="F73" s="1"/>
      <c r="G73" s="1"/>
      <c r="H73" s="62"/>
      <c r="I73" s="1"/>
      <c r="J73" s="1"/>
      <c r="K73" s="1"/>
      <c r="L73" s="1"/>
      <c r="M73" s="1"/>
      <c r="N73" s="1"/>
      <c r="O73" s="1"/>
      <c r="P73" s="1"/>
      <c r="Q73" s="1"/>
      <c r="R73" s="510"/>
      <c r="S73" s="510"/>
      <c r="T73" s="511"/>
      <c r="U73" s="511"/>
      <c r="V73" s="511"/>
      <c r="W73" s="511"/>
      <c r="X73" s="511"/>
      <c r="Y73" s="313"/>
      <c r="Z73" s="313"/>
      <c r="AA73" s="313"/>
      <c r="AB73" s="313"/>
      <c r="AC73" s="313"/>
      <c r="AD73" s="313"/>
      <c r="AE73" s="313"/>
      <c r="AF73" s="313"/>
      <c r="AG73" s="313"/>
      <c r="AH73" s="313"/>
      <c r="AI73" s="313"/>
      <c r="AJ73" s="313"/>
      <c r="AK73" s="512"/>
      <c r="AL73" s="511"/>
      <c r="AM73" s="75"/>
      <c r="AN73" s="76"/>
      <c r="AO73" s="529"/>
      <c r="AP73" s="76"/>
      <c r="AQ73" s="76"/>
      <c r="AR73" s="76"/>
      <c r="AS73" s="76"/>
      <c r="AT73" s="76"/>
      <c r="AU73" s="76"/>
      <c r="AV73" s="76"/>
      <c r="AW73" s="76"/>
      <c r="AX73" s="76"/>
      <c r="AY73" s="76"/>
      <c r="AZ73" s="76"/>
      <c r="BA73" s="8"/>
      <c r="BB73" s="8"/>
      <c r="BC73" s="8"/>
      <c r="BD73" s="42"/>
      <c r="BN73" s="32"/>
      <c r="BO73" s="32"/>
      <c r="BU73" s="305"/>
      <c r="BV73" s="305"/>
      <c r="BW73" s="305"/>
      <c r="BX73" s="305"/>
      <c r="BY73" s="305"/>
      <c r="BZ73" s="305"/>
      <c r="CA73" s="305"/>
      <c r="CB73" s="305"/>
      <c r="CC73" s="305"/>
      <c r="CD73" s="305"/>
      <c r="CE73" s="305"/>
      <c r="CF73" s="305"/>
      <c r="CG73" s="305"/>
      <c r="CI73" s="8"/>
      <c r="CJ73" s="8"/>
      <c r="CK73" s="196"/>
      <c r="CL73" s="8"/>
      <c r="CM73" s="8"/>
      <c r="CN73" s="8"/>
      <c r="CO73" s="8"/>
      <c r="CP73" s="8"/>
      <c r="CQ73" s="8"/>
      <c r="CR73" s="8"/>
      <c r="CS73" s="8"/>
      <c r="CT73" s="8"/>
      <c r="CU73" s="8"/>
      <c r="CV73" s="8"/>
      <c r="CW73" s="8"/>
      <c r="CX73" s="8"/>
      <c r="CY73" s="8"/>
      <c r="CZ73" s="8"/>
      <c r="DA73" s="8"/>
      <c r="DB73" s="8"/>
      <c r="DC73" s="8"/>
      <c r="DD73" s="8"/>
      <c r="DE73" s="8"/>
      <c r="DF73" s="8"/>
      <c r="DG73" s="8"/>
      <c r="DH73" s="8"/>
      <c r="DI73" s="8"/>
      <c r="DJ73" s="8"/>
    </row>
    <row r="74" spans="1:114">
      <c r="A74" s="300"/>
      <c r="B74" s="199"/>
      <c r="C74" s="25"/>
      <c r="D74" s="74"/>
      <c r="Y74" s="313"/>
      <c r="Z74" s="313"/>
      <c r="AA74" s="313"/>
      <c r="AB74" s="313"/>
      <c r="AC74" s="313"/>
      <c r="AD74" s="313"/>
      <c r="AE74" s="313"/>
      <c r="AF74" s="313"/>
      <c r="AG74" s="313"/>
      <c r="AH74" s="313"/>
      <c r="AI74" s="313"/>
      <c r="AJ74" s="313"/>
      <c r="AM74" s="75"/>
      <c r="AN74" s="75"/>
      <c r="AO74" s="161"/>
      <c r="AP74" s="75"/>
      <c r="AQ74" s="75"/>
      <c r="AR74" s="75"/>
      <c r="AS74" s="75"/>
      <c r="AT74" s="75"/>
      <c r="AU74" s="75"/>
      <c r="AV74" s="75"/>
      <c r="AW74" s="75"/>
      <c r="AX74" s="75"/>
      <c r="AY74" s="75"/>
      <c r="AZ74" s="75"/>
      <c r="BA74" s="7"/>
      <c r="BB74" s="7"/>
      <c r="BC74" s="7"/>
      <c r="CI74" s="7"/>
      <c r="CJ74" s="7"/>
      <c r="CK74" s="193"/>
      <c r="CL74" s="7"/>
      <c r="CM74" s="7"/>
      <c r="CN74" s="7"/>
      <c r="CO74" s="7"/>
      <c r="CP74" s="7"/>
      <c r="CQ74" s="7"/>
      <c r="CR74" s="7"/>
      <c r="CS74" s="7"/>
      <c r="CT74" s="7"/>
      <c r="CU74" s="7"/>
      <c r="CV74" s="7"/>
      <c r="CW74" s="7"/>
      <c r="CX74" s="7"/>
      <c r="CY74" s="7"/>
      <c r="CZ74" s="7"/>
      <c r="DA74" s="7"/>
      <c r="DB74" s="7"/>
      <c r="DC74" s="7"/>
      <c r="DD74" s="7"/>
      <c r="DE74" s="7"/>
      <c r="DF74" s="7"/>
      <c r="DG74" s="7"/>
      <c r="DH74" s="7"/>
      <c r="DI74" s="7"/>
      <c r="DJ74" s="7"/>
    </row>
    <row r="75" spans="1:114">
      <c r="A75" s="16"/>
      <c r="B75" s="199"/>
      <c r="C75" s="17"/>
      <c r="D75" s="16"/>
      <c r="AM75" s="75"/>
      <c r="AN75" s="75"/>
      <c r="AO75" s="161"/>
      <c r="AP75" s="75"/>
      <c r="AQ75" s="75"/>
      <c r="AR75" s="75"/>
      <c r="AS75" s="75"/>
      <c r="AT75" s="75"/>
      <c r="AU75" s="75"/>
      <c r="AV75" s="75"/>
      <c r="AW75" s="75"/>
      <c r="AX75" s="75"/>
      <c r="AY75" s="75"/>
      <c r="AZ75" s="75"/>
      <c r="BA75" s="7"/>
      <c r="BB75" s="7"/>
      <c r="BC75" s="7"/>
      <c r="CI75" s="7"/>
      <c r="CJ75" s="7"/>
      <c r="CK75" s="193"/>
      <c r="CL75" s="7"/>
      <c r="CM75" s="7"/>
      <c r="CN75" s="7"/>
      <c r="CO75" s="7"/>
      <c r="CP75" s="7"/>
      <c r="CQ75" s="7"/>
      <c r="CR75" s="7"/>
      <c r="CS75" s="7"/>
      <c r="CT75" s="7"/>
      <c r="CU75" s="7"/>
      <c r="CV75" s="7"/>
      <c r="CW75" s="7"/>
      <c r="CX75" s="7"/>
      <c r="CY75" s="7"/>
      <c r="CZ75" s="7"/>
      <c r="DA75" s="7"/>
      <c r="DB75" s="7"/>
      <c r="DC75" s="7"/>
      <c r="DD75" s="7"/>
      <c r="DE75" s="7"/>
      <c r="DF75" s="7"/>
      <c r="DG75" s="7"/>
      <c r="DH75" s="7"/>
      <c r="DI75" s="7"/>
      <c r="DJ75" s="7"/>
    </row>
    <row r="76" spans="1:114" ht="23.25" customHeight="1">
      <c r="A76" s="580" t="s">
        <v>116</v>
      </c>
      <c r="B76" s="581"/>
      <c r="C76" s="581"/>
      <c r="D76" s="581"/>
      <c r="AM76" s="75"/>
      <c r="AN76" s="75"/>
      <c r="AO76" s="161"/>
      <c r="AP76" s="75"/>
      <c r="AQ76" s="75"/>
      <c r="AR76" s="75"/>
      <c r="AS76" s="75"/>
      <c r="AT76" s="75"/>
      <c r="AU76" s="75"/>
      <c r="AV76" s="75"/>
      <c r="AW76" s="75"/>
      <c r="AX76" s="75"/>
      <c r="AY76" s="75"/>
      <c r="AZ76" s="75"/>
      <c r="BA76" s="7"/>
      <c r="BB76" s="7"/>
      <c r="BC76" s="7"/>
      <c r="CI76" s="7"/>
      <c r="CJ76" s="7"/>
      <c r="CK76" s="193"/>
      <c r="CL76" s="7"/>
      <c r="CM76" s="7"/>
      <c r="CN76" s="7"/>
      <c r="CO76" s="7"/>
      <c r="CP76" s="7"/>
      <c r="CQ76" s="7"/>
      <c r="CR76" s="7"/>
      <c r="CS76" s="7"/>
      <c r="CT76" s="7"/>
      <c r="CU76" s="7"/>
      <c r="CV76" s="7"/>
      <c r="CW76" s="7"/>
      <c r="CX76" s="7"/>
      <c r="CY76" s="7"/>
      <c r="CZ76" s="7"/>
      <c r="DA76" s="7"/>
      <c r="DB76" s="7"/>
      <c r="DC76" s="7"/>
      <c r="DD76" s="7"/>
      <c r="DE76" s="7"/>
      <c r="DF76" s="7"/>
      <c r="DG76" s="7"/>
      <c r="DH76" s="7"/>
      <c r="DI76" s="7"/>
      <c r="DJ76" s="7"/>
    </row>
    <row r="77" spans="1:114" ht="30" customHeight="1">
      <c r="A77" s="582"/>
      <c r="B77" s="583"/>
      <c r="C77" s="583"/>
      <c r="D77" s="583"/>
      <c r="AM77" s="75"/>
      <c r="AN77" s="75"/>
      <c r="AO77" s="161"/>
      <c r="AP77" s="75"/>
      <c r="AQ77" s="75"/>
      <c r="AR77" s="75"/>
      <c r="AS77" s="75"/>
      <c r="AT77" s="75"/>
      <c r="AU77" s="75"/>
      <c r="AV77" s="75"/>
      <c r="AW77" s="75"/>
      <c r="AX77" s="75"/>
      <c r="AY77" s="75"/>
      <c r="AZ77" s="75"/>
      <c r="BA77" s="7"/>
      <c r="BB77" s="7"/>
      <c r="BC77" s="7"/>
      <c r="BU77" s="305"/>
      <c r="BV77" s="305"/>
      <c r="BW77" s="305"/>
      <c r="BX77" s="305"/>
      <c r="BY77" s="305"/>
      <c r="BZ77" s="305"/>
      <c r="CA77" s="305"/>
      <c r="CB77" s="305"/>
      <c r="CC77" s="305"/>
      <c r="CD77" s="305"/>
      <c r="CE77" s="305"/>
      <c r="CF77" s="305"/>
      <c r="CI77" s="7"/>
      <c r="CJ77" s="7"/>
      <c r="CK77" s="193"/>
      <c r="CL77" s="7"/>
      <c r="CM77" s="7"/>
      <c r="CN77" s="7"/>
      <c r="CO77" s="7"/>
      <c r="CP77" s="7"/>
      <c r="CQ77" s="7"/>
      <c r="CR77" s="7"/>
      <c r="CS77" s="7"/>
      <c r="CT77" s="7"/>
      <c r="CU77" s="7"/>
      <c r="CV77" s="7"/>
      <c r="CW77" s="7"/>
      <c r="CX77" s="7"/>
      <c r="CY77" s="7"/>
      <c r="CZ77" s="7"/>
      <c r="DA77" s="7"/>
      <c r="DB77" s="7"/>
      <c r="DC77" s="7"/>
      <c r="DD77" s="7"/>
      <c r="DE77" s="7"/>
      <c r="DF77" s="7"/>
      <c r="DG77" s="7"/>
      <c r="DH77" s="7"/>
      <c r="DI77" s="7"/>
      <c r="DJ77" s="7"/>
    </row>
    <row r="78" spans="1:114" ht="30" customHeight="1">
      <c r="A78" s="577"/>
      <c r="B78" s="578"/>
      <c r="C78" s="578"/>
      <c r="D78" s="578"/>
      <c r="Y78" s="313"/>
      <c r="Z78" s="313"/>
      <c r="AA78" s="313"/>
      <c r="AB78" s="313"/>
      <c r="AC78" s="313"/>
      <c r="AD78" s="313"/>
      <c r="AE78" s="313"/>
      <c r="AF78" s="313"/>
      <c r="AG78" s="313"/>
      <c r="AH78" s="313"/>
      <c r="AI78" s="313"/>
      <c r="AJ78" s="313"/>
      <c r="AM78" s="75"/>
      <c r="AN78" s="75"/>
      <c r="AO78" s="161"/>
      <c r="AP78" s="75"/>
      <c r="AQ78" s="75"/>
      <c r="AR78" s="75"/>
      <c r="AS78" s="75"/>
      <c r="AT78" s="75"/>
      <c r="AU78" s="75"/>
      <c r="AV78" s="75"/>
      <c r="AW78" s="75"/>
      <c r="AX78" s="75"/>
      <c r="AY78" s="75"/>
      <c r="AZ78" s="75"/>
      <c r="BA78" s="7"/>
      <c r="BB78" s="7"/>
      <c r="BC78" s="7"/>
      <c r="BU78" s="305"/>
      <c r="BV78" s="305"/>
      <c r="BW78" s="305"/>
      <c r="BX78" s="305"/>
      <c r="BY78" s="305"/>
      <c r="BZ78" s="305"/>
      <c r="CA78" s="305"/>
      <c r="CB78" s="305"/>
      <c r="CC78" s="305"/>
      <c r="CD78" s="305"/>
      <c r="CE78" s="305"/>
      <c r="CF78" s="305"/>
      <c r="CI78" s="7"/>
      <c r="CJ78" s="7"/>
      <c r="CK78" s="193"/>
      <c r="CL78" s="7"/>
      <c r="CM78" s="7"/>
      <c r="CN78" s="7"/>
      <c r="CO78" s="7"/>
      <c r="CP78" s="7"/>
      <c r="CQ78" s="7"/>
      <c r="CR78" s="7"/>
      <c r="CS78" s="7"/>
      <c r="CT78" s="7"/>
      <c r="CU78" s="7"/>
      <c r="CV78" s="7"/>
      <c r="CW78" s="7"/>
      <c r="CX78" s="7"/>
      <c r="CY78" s="7"/>
      <c r="CZ78" s="7"/>
      <c r="DA78" s="7"/>
      <c r="DB78" s="7"/>
      <c r="DC78" s="7"/>
      <c r="DD78" s="7"/>
      <c r="DE78" s="7"/>
      <c r="DF78" s="7"/>
      <c r="DG78" s="7"/>
      <c r="DH78" s="7"/>
      <c r="DI78" s="7"/>
      <c r="DJ78" s="7"/>
    </row>
    <row r="79" spans="1:114" ht="30" customHeight="1">
      <c r="A79" s="577"/>
      <c r="B79" s="578"/>
      <c r="C79" s="578"/>
      <c r="D79" s="578"/>
      <c r="Y79" s="313"/>
      <c r="Z79" s="313"/>
      <c r="AA79" s="313"/>
      <c r="AB79" s="313"/>
      <c r="AC79" s="313"/>
      <c r="AD79" s="313"/>
      <c r="AE79" s="313"/>
      <c r="AF79" s="313"/>
      <c r="AG79" s="313"/>
      <c r="AH79" s="313"/>
      <c r="AI79" s="313"/>
      <c r="AJ79" s="313"/>
      <c r="AM79" s="75"/>
      <c r="AN79" s="75"/>
      <c r="AO79" s="161"/>
      <c r="AP79" s="75"/>
      <c r="AQ79" s="75"/>
      <c r="AR79" s="75"/>
      <c r="AS79" s="75"/>
      <c r="AT79" s="75"/>
      <c r="AU79" s="75"/>
      <c r="AV79" s="75"/>
      <c r="AW79" s="75"/>
      <c r="AX79" s="75"/>
      <c r="AY79" s="75"/>
      <c r="AZ79" s="75"/>
      <c r="BA79" s="7"/>
      <c r="BB79" s="7"/>
      <c r="BC79" s="7"/>
      <c r="CI79" s="7"/>
      <c r="CJ79" s="7"/>
      <c r="CK79" s="193"/>
      <c r="CL79" s="7"/>
      <c r="CM79" s="7"/>
      <c r="CN79" s="7"/>
      <c r="CO79" s="7"/>
      <c r="CP79" s="7"/>
      <c r="CQ79" s="7"/>
      <c r="CR79" s="7"/>
      <c r="CS79" s="7"/>
      <c r="CT79" s="7"/>
      <c r="CU79" s="7"/>
      <c r="CV79" s="7"/>
      <c r="CW79" s="7"/>
      <c r="CX79" s="7"/>
      <c r="CY79" s="7"/>
      <c r="CZ79" s="7"/>
      <c r="DA79" s="7"/>
      <c r="DB79" s="7"/>
      <c r="DC79" s="7"/>
      <c r="DD79" s="7"/>
      <c r="DE79" s="7"/>
      <c r="DF79" s="7"/>
      <c r="DG79" s="7"/>
      <c r="DH79" s="7"/>
      <c r="DI79" s="7"/>
      <c r="DJ79" s="7"/>
    </row>
    <row r="80" spans="1:114" ht="30" customHeight="1">
      <c r="A80" s="577"/>
      <c r="B80" s="578"/>
      <c r="C80" s="578"/>
      <c r="D80" s="578"/>
      <c r="AM80" s="75"/>
      <c r="AN80" s="75"/>
      <c r="AO80" s="161"/>
      <c r="AP80" s="75"/>
      <c r="AQ80" s="75"/>
      <c r="AR80" s="75"/>
      <c r="AS80" s="75"/>
      <c r="AT80" s="75"/>
      <c r="AU80" s="75"/>
      <c r="AV80" s="75"/>
      <c r="AW80" s="75"/>
      <c r="AX80" s="75"/>
      <c r="AY80" s="75"/>
      <c r="AZ80" s="75"/>
      <c r="BA80" s="7"/>
      <c r="BB80" s="7"/>
      <c r="BC80" s="7"/>
      <c r="CI80" s="7"/>
      <c r="CJ80" s="7"/>
      <c r="CK80" s="193"/>
      <c r="CL80" s="7"/>
      <c r="CM80" s="7"/>
      <c r="CN80" s="7"/>
      <c r="CO80" s="7"/>
      <c r="CP80" s="7"/>
      <c r="CQ80" s="7"/>
      <c r="CR80" s="7"/>
      <c r="CS80" s="7"/>
      <c r="CT80" s="7"/>
      <c r="CU80" s="7"/>
      <c r="CV80" s="7"/>
      <c r="CW80" s="7"/>
      <c r="CX80" s="7"/>
      <c r="CY80" s="7"/>
      <c r="CZ80" s="7"/>
      <c r="DA80" s="7"/>
      <c r="DB80" s="7"/>
      <c r="DC80" s="7"/>
      <c r="DD80" s="7"/>
      <c r="DE80" s="7"/>
      <c r="DF80" s="7"/>
      <c r="DG80" s="7"/>
      <c r="DH80" s="7"/>
      <c r="DI80" s="7"/>
      <c r="DJ80" s="7"/>
    </row>
    <row r="81" spans="1:114" ht="30" customHeight="1">
      <c r="A81" s="577"/>
      <c r="B81" s="578"/>
      <c r="C81" s="578"/>
      <c r="D81" s="578"/>
      <c r="AM81" s="75"/>
      <c r="AN81" s="75"/>
      <c r="AO81" s="161"/>
      <c r="AP81" s="75"/>
      <c r="AQ81" s="75"/>
      <c r="AR81" s="75"/>
      <c r="AS81" s="75"/>
      <c r="AT81" s="75"/>
      <c r="AU81" s="75"/>
      <c r="AV81" s="75"/>
      <c r="AW81" s="75"/>
      <c r="AX81" s="75"/>
      <c r="AY81" s="75"/>
      <c r="AZ81" s="75"/>
      <c r="BA81" s="7"/>
      <c r="BB81" s="7"/>
      <c r="BC81" s="7"/>
      <c r="CI81" s="7"/>
      <c r="CJ81" s="7"/>
      <c r="CK81" s="193"/>
      <c r="CL81" s="7"/>
      <c r="CM81" s="7"/>
      <c r="CN81" s="7"/>
      <c r="CO81" s="7"/>
      <c r="CP81" s="7"/>
      <c r="CQ81" s="7"/>
      <c r="CR81" s="7"/>
      <c r="CS81" s="7"/>
      <c r="CT81" s="7"/>
      <c r="CU81" s="7"/>
      <c r="CV81" s="7"/>
      <c r="CW81" s="7"/>
      <c r="CX81" s="7"/>
      <c r="CY81" s="7"/>
      <c r="CZ81" s="7"/>
      <c r="DA81" s="7"/>
      <c r="DB81" s="7"/>
      <c r="DC81" s="7"/>
      <c r="DD81" s="7"/>
      <c r="DE81" s="7"/>
      <c r="DF81" s="7"/>
      <c r="DG81" s="7"/>
      <c r="DH81" s="7"/>
      <c r="DI81" s="7"/>
      <c r="DJ81" s="7"/>
    </row>
    <row r="82" spans="1:114" ht="30" customHeight="1">
      <c r="A82" s="577"/>
      <c r="B82" s="578"/>
      <c r="C82" s="578"/>
      <c r="D82" s="578"/>
      <c r="AM82" s="75"/>
      <c r="AN82" s="75"/>
      <c r="AO82" s="161"/>
      <c r="AP82" s="75"/>
      <c r="AQ82" s="75"/>
      <c r="AR82" s="75"/>
      <c r="AS82" s="75"/>
      <c r="AT82" s="75"/>
      <c r="AU82" s="75"/>
      <c r="AV82" s="75"/>
      <c r="AW82" s="75"/>
      <c r="AX82" s="75"/>
      <c r="AY82" s="75"/>
      <c r="AZ82" s="75"/>
      <c r="BA82" s="7"/>
      <c r="BB82" s="7"/>
      <c r="BC82" s="7"/>
      <c r="BU82" s="305"/>
      <c r="BV82" s="305"/>
      <c r="BW82" s="305"/>
      <c r="BX82" s="305"/>
      <c r="BY82" s="305"/>
      <c r="BZ82" s="305"/>
      <c r="CA82" s="305"/>
      <c r="CB82" s="305"/>
      <c r="CC82" s="305"/>
      <c r="CD82" s="305"/>
      <c r="CE82" s="305"/>
      <c r="CF82" s="305"/>
      <c r="CI82" s="7"/>
      <c r="CJ82" s="7"/>
      <c r="CK82" s="193"/>
      <c r="CL82" s="7"/>
      <c r="CM82" s="7"/>
      <c r="CN82" s="7"/>
      <c r="CO82" s="7"/>
      <c r="CP82" s="7"/>
      <c r="CQ82" s="7"/>
      <c r="CR82" s="7"/>
      <c r="CS82" s="7"/>
      <c r="CT82" s="7"/>
      <c r="CU82" s="7"/>
      <c r="CV82" s="7"/>
      <c r="CW82" s="7"/>
      <c r="CX82" s="7"/>
      <c r="CY82" s="7"/>
      <c r="CZ82" s="7"/>
      <c r="DA82" s="7"/>
      <c r="DB82" s="7"/>
      <c r="DC82" s="7"/>
      <c r="DD82" s="7"/>
      <c r="DE82" s="7"/>
      <c r="DF82" s="7"/>
      <c r="DG82" s="7"/>
      <c r="DH82" s="7"/>
      <c r="DI82" s="7"/>
      <c r="DJ82" s="7"/>
    </row>
    <row r="83" spans="1:114" ht="30" customHeight="1">
      <c r="A83" s="577"/>
      <c r="B83" s="578"/>
      <c r="C83" s="578"/>
      <c r="D83" s="578"/>
      <c r="AM83" s="75"/>
      <c r="AN83" s="75"/>
      <c r="AO83" s="161"/>
      <c r="AP83" s="75"/>
      <c r="AQ83" s="75"/>
      <c r="AR83" s="75"/>
      <c r="AS83" s="75"/>
      <c r="AT83" s="75"/>
      <c r="AU83" s="75"/>
      <c r="AV83" s="75"/>
      <c r="AW83" s="75"/>
      <c r="AX83" s="75"/>
      <c r="AY83" s="75"/>
      <c r="AZ83" s="75"/>
      <c r="BA83" s="7"/>
      <c r="BB83" s="7"/>
      <c r="BC83" s="7"/>
      <c r="BU83" s="305"/>
      <c r="BV83" s="305"/>
      <c r="BW83" s="305"/>
      <c r="BX83" s="305"/>
      <c r="BY83" s="305"/>
      <c r="BZ83" s="305"/>
      <c r="CA83" s="305"/>
      <c r="CB83" s="305"/>
      <c r="CC83" s="305"/>
      <c r="CD83" s="305"/>
      <c r="CE83" s="305"/>
      <c r="CF83" s="305"/>
      <c r="CI83" s="7"/>
      <c r="CJ83" s="7"/>
      <c r="CK83" s="193"/>
      <c r="CL83" s="7"/>
      <c r="CM83" s="7"/>
      <c r="CN83" s="7"/>
      <c r="CO83" s="7"/>
      <c r="CP83" s="7"/>
      <c r="CQ83" s="7"/>
      <c r="CR83" s="7"/>
      <c r="CS83" s="7"/>
      <c r="CT83" s="7"/>
      <c r="CU83" s="7"/>
      <c r="CV83" s="7"/>
      <c r="CW83" s="7"/>
      <c r="CX83" s="7"/>
      <c r="CY83" s="7"/>
      <c r="CZ83" s="7"/>
      <c r="DA83" s="7"/>
      <c r="DB83" s="7"/>
      <c r="DC83" s="7"/>
      <c r="DD83" s="7"/>
      <c r="DE83" s="7"/>
      <c r="DF83" s="7"/>
      <c r="DG83" s="7"/>
      <c r="DH83" s="7"/>
      <c r="DI83" s="7"/>
      <c r="DJ83" s="7"/>
    </row>
    <row r="84" spans="1:114" ht="30" customHeight="1">
      <c r="A84" s="577"/>
      <c r="B84" s="578"/>
      <c r="C84" s="578"/>
      <c r="D84" s="578"/>
      <c r="AM84" s="75"/>
      <c r="AN84" s="75"/>
      <c r="AO84" s="161"/>
      <c r="AP84" s="75"/>
      <c r="AQ84" s="75"/>
      <c r="AR84" s="75"/>
      <c r="AS84" s="75"/>
      <c r="AT84" s="75"/>
      <c r="AU84" s="75"/>
      <c r="AV84" s="75"/>
      <c r="AW84" s="75"/>
      <c r="AX84" s="75"/>
      <c r="AY84" s="75"/>
      <c r="AZ84" s="75"/>
      <c r="BA84" s="7"/>
      <c r="BB84" s="7"/>
      <c r="BC84" s="7"/>
      <c r="CI84" s="7"/>
      <c r="CJ84" s="7"/>
      <c r="CK84" s="193"/>
      <c r="CL84" s="7"/>
      <c r="CM84" s="7"/>
      <c r="CN84" s="7"/>
      <c r="CO84" s="7"/>
      <c r="CP84" s="7"/>
      <c r="CQ84" s="7"/>
      <c r="CR84" s="7"/>
      <c r="CS84" s="7"/>
      <c r="CT84" s="7"/>
      <c r="CU84" s="7"/>
      <c r="CV84" s="7"/>
      <c r="CW84" s="7"/>
      <c r="CX84" s="7"/>
      <c r="CY84" s="7"/>
      <c r="CZ84" s="7"/>
      <c r="DA84" s="7"/>
      <c r="DB84" s="7"/>
      <c r="DC84" s="7"/>
      <c r="DD84" s="7"/>
      <c r="DE84" s="7"/>
      <c r="DF84" s="7"/>
      <c r="DG84" s="7"/>
      <c r="DH84" s="7"/>
      <c r="DI84" s="7"/>
      <c r="DJ84" s="7"/>
    </row>
    <row r="85" spans="1:114" ht="30" customHeight="1">
      <c r="A85" s="577"/>
      <c r="B85" s="578"/>
      <c r="C85" s="578"/>
      <c r="D85" s="578"/>
      <c r="AM85" s="75"/>
      <c r="AN85" s="75"/>
      <c r="AO85" s="161"/>
      <c r="AP85" s="75"/>
      <c r="AQ85" s="75"/>
      <c r="AR85" s="75"/>
      <c r="AS85" s="75"/>
      <c r="AT85" s="75"/>
      <c r="AU85" s="75"/>
      <c r="AV85" s="75"/>
      <c r="AW85" s="75"/>
      <c r="AX85" s="75"/>
      <c r="AY85" s="75"/>
      <c r="AZ85" s="75"/>
      <c r="BA85" s="7"/>
      <c r="BB85" s="7"/>
      <c r="BC85" s="7"/>
      <c r="CI85" s="7"/>
      <c r="CJ85" s="7"/>
      <c r="CK85" s="193"/>
      <c r="CL85" s="7"/>
      <c r="CM85" s="7"/>
      <c r="CN85" s="7"/>
      <c r="CO85" s="7"/>
      <c r="CP85" s="7"/>
      <c r="CQ85" s="7"/>
      <c r="CR85" s="7"/>
      <c r="CS85" s="7"/>
      <c r="CT85" s="7"/>
      <c r="CU85" s="7"/>
      <c r="CV85" s="7"/>
      <c r="CW85" s="7"/>
      <c r="CX85" s="7"/>
      <c r="CY85" s="7"/>
      <c r="CZ85" s="7"/>
      <c r="DA85" s="7"/>
      <c r="DB85" s="7"/>
      <c r="DC85" s="7"/>
      <c r="DD85" s="7"/>
      <c r="DE85" s="7"/>
      <c r="DF85" s="7"/>
      <c r="DG85" s="7"/>
      <c r="DH85" s="7"/>
      <c r="DI85" s="7"/>
      <c r="DJ85" s="7"/>
    </row>
    <row r="86" spans="1:114" ht="30" customHeight="1">
      <c r="A86" s="577"/>
      <c r="B86" s="578"/>
      <c r="C86" s="578"/>
      <c r="D86" s="578"/>
      <c r="AM86" s="75"/>
      <c r="AN86" s="75"/>
      <c r="AO86" s="161"/>
      <c r="AP86" s="75"/>
      <c r="AQ86" s="75"/>
      <c r="AR86" s="75"/>
      <c r="AS86" s="75"/>
      <c r="AT86" s="75"/>
      <c r="AU86" s="75"/>
      <c r="AV86" s="75"/>
      <c r="AW86" s="75"/>
      <c r="AX86" s="75"/>
      <c r="AY86" s="75"/>
      <c r="AZ86" s="75"/>
      <c r="BA86" s="7"/>
      <c r="BB86" s="7"/>
      <c r="BC86" s="7"/>
      <c r="CI86" s="7"/>
      <c r="CJ86" s="7"/>
      <c r="CK86" s="193"/>
      <c r="CL86" s="7"/>
      <c r="CM86" s="7"/>
      <c r="CN86" s="7"/>
      <c r="CO86" s="7"/>
      <c r="CP86" s="7"/>
      <c r="CQ86" s="7"/>
      <c r="CR86" s="7"/>
      <c r="CS86" s="7"/>
      <c r="CT86" s="7"/>
      <c r="CU86" s="7"/>
      <c r="CV86" s="7"/>
      <c r="CW86" s="7"/>
      <c r="CX86" s="7"/>
      <c r="CY86" s="7"/>
      <c r="CZ86" s="7"/>
      <c r="DA86" s="7"/>
      <c r="DB86" s="7"/>
      <c r="DC86" s="7"/>
      <c r="DD86" s="7"/>
      <c r="DE86" s="7"/>
      <c r="DF86" s="7"/>
      <c r="DG86" s="7"/>
      <c r="DH86" s="7"/>
      <c r="DI86" s="7"/>
      <c r="DJ86" s="7"/>
    </row>
    <row r="87" spans="1:114" ht="30" customHeight="1">
      <c r="A87" s="577"/>
      <c r="B87" s="578"/>
      <c r="C87" s="578"/>
      <c r="D87" s="578"/>
      <c r="K87" s="7"/>
      <c r="L87" s="7"/>
      <c r="M87" s="7"/>
      <c r="N87" s="7"/>
      <c r="O87" s="7"/>
      <c r="P87" s="7"/>
      <c r="Q87" s="7"/>
      <c r="AM87" s="75"/>
      <c r="AN87" s="75"/>
      <c r="AO87" s="161"/>
      <c r="AP87" s="75"/>
      <c r="AQ87" s="75"/>
      <c r="AR87" s="75"/>
      <c r="AS87" s="75"/>
      <c r="AT87" s="75"/>
      <c r="AU87" s="75"/>
      <c r="AV87" s="75"/>
      <c r="AW87" s="75"/>
      <c r="AX87" s="75"/>
      <c r="AY87" s="75"/>
      <c r="AZ87" s="75"/>
      <c r="BA87" s="7"/>
      <c r="BB87" s="7"/>
      <c r="BC87" s="7"/>
      <c r="CI87" s="7"/>
      <c r="CJ87" s="7"/>
      <c r="CK87" s="193"/>
      <c r="CL87" s="7"/>
      <c r="CM87" s="7"/>
      <c r="CN87" s="7"/>
      <c r="CO87" s="7"/>
      <c r="CP87" s="7"/>
      <c r="CQ87" s="7"/>
      <c r="CR87" s="7"/>
      <c r="CS87" s="7"/>
      <c r="CT87" s="7"/>
      <c r="CU87" s="7"/>
      <c r="CV87" s="7"/>
      <c r="CW87" s="7"/>
      <c r="CX87" s="7"/>
      <c r="CY87" s="7"/>
      <c r="CZ87" s="7"/>
      <c r="DA87" s="7"/>
      <c r="DB87" s="7"/>
      <c r="DC87" s="7"/>
      <c r="DD87" s="7"/>
      <c r="DE87" s="7"/>
      <c r="DF87" s="7"/>
      <c r="DG87" s="7"/>
      <c r="DH87" s="7"/>
      <c r="DI87" s="7"/>
      <c r="DJ87" s="7"/>
    </row>
    <row r="88" spans="1:114" ht="30" customHeight="1">
      <c r="A88" s="577"/>
      <c r="B88" s="578"/>
      <c r="C88" s="578"/>
      <c r="D88" s="578"/>
      <c r="F88" s="7"/>
      <c r="G88" s="7"/>
      <c r="H88" s="200"/>
      <c r="I88" s="7"/>
      <c r="J88" s="7"/>
      <c r="K88" s="7"/>
      <c r="L88" s="7"/>
      <c r="M88" s="7"/>
      <c r="N88" s="7"/>
      <c r="O88" s="7"/>
      <c r="P88" s="7"/>
      <c r="Q88" s="7"/>
      <c r="R88" s="513"/>
      <c r="S88" s="513"/>
      <c r="T88" s="348"/>
      <c r="U88" s="348"/>
      <c r="V88" s="348"/>
      <c r="W88" s="348"/>
      <c r="X88" s="348"/>
      <c r="AL88" s="348"/>
      <c r="AM88" s="75"/>
      <c r="AN88" s="75"/>
      <c r="AO88" s="530"/>
      <c r="AP88" s="75"/>
      <c r="AQ88" s="75"/>
      <c r="AR88" s="75"/>
      <c r="AS88" s="75"/>
      <c r="AT88" s="75"/>
      <c r="AU88" s="75"/>
      <c r="AV88" s="75"/>
      <c r="AW88" s="75"/>
      <c r="AX88" s="75"/>
      <c r="AY88" s="75"/>
      <c r="AZ88" s="75"/>
      <c r="BA88" s="7"/>
      <c r="BB88" s="7"/>
      <c r="BC88" s="7"/>
      <c r="CI88" s="7"/>
      <c r="CJ88" s="7"/>
      <c r="CK88" s="198"/>
      <c r="CL88" s="7"/>
      <c r="CM88" s="7"/>
      <c r="CN88" s="7"/>
      <c r="CO88" s="7"/>
      <c r="CP88" s="7"/>
      <c r="CQ88" s="7"/>
      <c r="CR88" s="7"/>
      <c r="CS88" s="7"/>
      <c r="CT88" s="7"/>
      <c r="CU88" s="7"/>
      <c r="CV88" s="7"/>
      <c r="CW88" s="7"/>
      <c r="CX88" s="7"/>
      <c r="CY88" s="7"/>
      <c r="CZ88" s="7"/>
      <c r="DA88" s="7"/>
      <c r="DB88" s="7"/>
      <c r="DC88" s="7"/>
      <c r="DD88" s="7"/>
      <c r="DE88" s="7"/>
      <c r="DF88" s="7"/>
      <c r="DG88" s="7"/>
      <c r="DH88" s="7"/>
      <c r="DI88" s="7"/>
      <c r="DJ88" s="7"/>
    </row>
    <row r="89" spans="1:114" ht="30" customHeight="1">
      <c r="A89" s="577"/>
      <c r="B89" s="578"/>
      <c r="C89" s="578"/>
      <c r="D89" s="578"/>
      <c r="F89" s="7"/>
      <c r="G89" s="7"/>
      <c r="H89" s="200"/>
      <c r="I89" s="7"/>
      <c r="J89" s="7"/>
      <c r="K89" s="7"/>
      <c r="L89" s="7"/>
      <c r="M89" s="7"/>
      <c r="N89" s="7"/>
      <c r="O89" s="7"/>
      <c r="P89" s="7"/>
      <c r="Q89" s="7"/>
      <c r="R89" s="513"/>
      <c r="S89" s="513"/>
      <c r="T89" s="348"/>
      <c r="U89" s="348"/>
      <c r="V89" s="348"/>
      <c r="W89" s="348"/>
      <c r="X89" s="348"/>
      <c r="AL89" s="348"/>
      <c r="AM89" s="75"/>
      <c r="AN89" s="75"/>
      <c r="AO89" s="530"/>
      <c r="AP89" s="75"/>
      <c r="AQ89" s="75"/>
      <c r="AR89" s="75"/>
      <c r="AS89" s="75"/>
      <c r="AT89" s="75"/>
      <c r="AU89" s="75"/>
      <c r="AV89" s="75"/>
      <c r="AW89" s="75"/>
      <c r="AX89" s="75"/>
      <c r="AY89" s="75"/>
      <c r="AZ89" s="75"/>
      <c r="BA89" s="7"/>
      <c r="BB89" s="7"/>
      <c r="BC89" s="7"/>
      <c r="CI89" s="7"/>
      <c r="CJ89" s="7"/>
      <c r="CK89" s="198"/>
      <c r="CL89" s="7"/>
      <c r="CM89" s="7"/>
      <c r="CN89" s="7"/>
      <c r="CO89" s="7"/>
      <c r="CP89" s="7"/>
      <c r="CQ89" s="7"/>
      <c r="CR89" s="7"/>
      <c r="CS89" s="7"/>
      <c r="CT89" s="7"/>
      <c r="CU89" s="7"/>
      <c r="CV89" s="7"/>
      <c r="CW89" s="7"/>
      <c r="CX89" s="7"/>
      <c r="CY89" s="7"/>
      <c r="CZ89" s="7"/>
      <c r="DA89" s="7"/>
      <c r="DB89" s="7"/>
      <c r="DC89" s="7"/>
      <c r="DD89" s="7"/>
      <c r="DE89" s="7"/>
      <c r="DF89" s="7"/>
      <c r="DG89" s="7"/>
      <c r="DH89" s="7"/>
      <c r="DI89" s="7"/>
      <c r="DJ89" s="7"/>
    </row>
    <row r="90" spans="1:114" ht="30" customHeight="1">
      <c r="A90" s="577"/>
      <c r="B90" s="578"/>
      <c r="C90" s="578"/>
      <c r="D90" s="578"/>
      <c r="F90" s="7"/>
      <c r="G90" s="7"/>
      <c r="H90" s="200"/>
      <c r="I90" s="7"/>
      <c r="J90" s="7"/>
      <c r="K90" s="7"/>
      <c r="L90" s="7"/>
      <c r="M90" s="7"/>
      <c r="N90" s="7"/>
      <c r="O90" s="7"/>
      <c r="P90" s="7"/>
      <c r="Q90" s="7"/>
      <c r="R90" s="513"/>
      <c r="S90" s="513"/>
      <c r="T90" s="348"/>
      <c r="U90" s="348"/>
      <c r="V90" s="348"/>
      <c r="W90" s="348"/>
      <c r="X90" s="348"/>
      <c r="AL90" s="348"/>
      <c r="AM90" s="75"/>
      <c r="AN90" s="75"/>
      <c r="AO90" s="530"/>
      <c r="AP90" s="75"/>
      <c r="AQ90" s="75"/>
      <c r="AR90" s="75"/>
      <c r="AS90" s="75"/>
      <c r="AT90" s="75"/>
      <c r="AU90" s="75"/>
      <c r="AV90" s="75"/>
      <c r="AW90" s="75"/>
      <c r="AX90" s="75"/>
      <c r="AY90" s="75"/>
      <c r="AZ90" s="75"/>
      <c r="BA90" s="7"/>
      <c r="BB90" s="7"/>
      <c r="BC90" s="7"/>
      <c r="CI90" s="7"/>
      <c r="CJ90" s="7"/>
      <c r="CK90" s="198"/>
      <c r="CL90" s="7"/>
      <c r="CM90" s="7"/>
      <c r="CN90" s="7"/>
      <c r="CO90" s="7"/>
      <c r="CP90" s="7"/>
      <c r="CQ90" s="7"/>
      <c r="CR90" s="7"/>
      <c r="CS90" s="7"/>
      <c r="CT90" s="7"/>
      <c r="CU90" s="7"/>
      <c r="CV90" s="7"/>
      <c r="CW90" s="7"/>
      <c r="CX90" s="7"/>
      <c r="CY90" s="7"/>
      <c r="CZ90" s="7"/>
      <c r="DA90" s="7"/>
      <c r="DB90" s="7"/>
      <c r="DC90" s="7"/>
      <c r="DD90" s="7"/>
      <c r="DE90" s="7"/>
      <c r="DF90" s="7"/>
      <c r="DG90" s="7"/>
      <c r="DH90" s="7"/>
      <c r="DI90" s="7"/>
      <c r="DJ90" s="7"/>
    </row>
    <row r="91" spans="1:114" ht="30" customHeight="1">
      <c r="A91" s="577"/>
      <c r="B91" s="578"/>
      <c r="C91" s="578"/>
      <c r="D91" s="578"/>
      <c r="F91" s="7"/>
      <c r="G91" s="7"/>
      <c r="H91" s="200"/>
      <c r="I91" s="7"/>
      <c r="J91" s="7"/>
      <c r="K91" s="7"/>
      <c r="L91" s="7"/>
      <c r="M91" s="7"/>
      <c r="N91" s="7"/>
      <c r="O91" s="7"/>
      <c r="P91" s="7"/>
      <c r="Q91" s="7"/>
      <c r="R91" s="513"/>
      <c r="S91" s="513"/>
      <c r="T91" s="348"/>
      <c r="U91" s="348"/>
      <c r="V91" s="348"/>
      <c r="W91" s="348"/>
      <c r="X91" s="348"/>
      <c r="AL91" s="348"/>
      <c r="AM91" s="75"/>
      <c r="AN91" s="75"/>
      <c r="AO91" s="530"/>
      <c r="AP91" s="75"/>
      <c r="AQ91" s="75"/>
      <c r="AR91" s="75"/>
      <c r="AS91" s="75"/>
      <c r="AT91" s="75"/>
      <c r="AU91" s="75"/>
      <c r="AV91" s="75"/>
      <c r="AW91" s="75"/>
      <c r="AX91" s="75"/>
      <c r="AY91" s="75"/>
      <c r="AZ91" s="75"/>
      <c r="BA91" s="7"/>
      <c r="BB91" s="7"/>
      <c r="BC91" s="7"/>
      <c r="CI91" s="7"/>
      <c r="CJ91" s="7"/>
      <c r="CK91" s="198"/>
      <c r="CL91" s="7"/>
      <c r="CM91" s="7"/>
      <c r="CN91" s="7"/>
      <c r="CO91" s="7"/>
      <c r="CP91" s="7"/>
      <c r="CQ91" s="7"/>
      <c r="CR91" s="7"/>
      <c r="CS91" s="7"/>
      <c r="CT91" s="7"/>
      <c r="CU91" s="7"/>
      <c r="CV91" s="7"/>
      <c r="CW91" s="7"/>
      <c r="CX91" s="7"/>
      <c r="CY91" s="7"/>
      <c r="CZ91" s="7"/>
      <c r="DA91" s="7"/>
      <c r="DB91" s="7"/>
      <c r="DC91" s="7"/>
      <c r="DD91" s="7"/>
      <c r="DE91" s="7"/>
      <c r="DF91" s="7"/>
      <c r="DG91" s="7"/>
      <c r="DH91" s="7"/>
      <c r="DI91" s="7"/>
      <c r="DJ91" s="7"/>
    </row>
    <row r="92" spans="1:114">
      <c r="A92" s="16"/>
      <c r="B92" s="199"/>
      <c r="C92" s="17"/>
      <c r="D92" s="16"/>
      <c r="E92" s="7"/>
      <c r="F92" s="7"/>
      <c r="G92" s="7"/>
      <c r="H92" s="200"/>
      <c r="I92" s="7"/>
      <c r="J92" s="7"/>
      <c r="K92" s="7"/>
      <c r="L92" s="7"/>
      <c r="M92" s="7"/>
      <c r="N92" s="7"/>
      <c r="O92" s="7"/>
      <c r="P92" s="7"/>
      <c r="Q92" s="7"/>
      <c r="R92" s="513"/>
      <c r="S92" s="513"/>
      <c r="T92" s="348"/>
      <c r="U92" s="348"/>
      <c r="V92" s="348"/>
      <c r="W92" s="348"/>
      <c r="X92" s="348"/>
      <c r="AL92" s="348"/>
      <c r="AM92" s="75"/>
      <c r="AN92" s="75"/>
      <c r="AO92" s="530"/>
      <c r="AP92" s="75"/>
      <c r="AQ92" s="75"/>
      <c r="AR92" s="75"/>
      <c r="AS92" s="75"/>
      <c r="AT92" s="75"/>
      <c r="AU92" s="75"/>
      <c r="AV92" s="75"/>
      <c r="AW92" s="75"/>
      <c r="AX92" s="75"/>
      <c r="AY92" s="75"/>
      <c r="AZ92" s="75"/>
      <c r="BA92" s="7"/>
      <c r="BB92" s="7"/>
      <c r="BC92" s="7"/>
      <c r="BD92" s="200"/>
      <c r="BE92" s="7"/>
      <c r="BF92" s="7"/>
      <c r="BG92" s="7"/>
      <c r="BH92" s="7"/>
      <c r="BI92" s="7"/>
      <c r="BJ92" s="7"/>
      <c r="BK92" s="7"/>
      <c r="BL92" s="7"/>
      <c r="BM92" s="7"/>
      <c r="BN92" s="165"/>
      <c r="BO92" s="165"/>
      <c r="BP92" s="7"/>
      <c r="BQ92" s="7"/>
      <c r="BR92" s="7"/>
      <c r="BS92" s="7"/>
      <c r="BT92" s="7"/>
      <c r="CH92" s="7"/>
      <c r="CI92" s="7"/>
      <c r="CJ92" s="7"/>
      <c r="CK92" s="198"/>
      <c r="CL92" s="7"/>
      <c r="CM92" s="7"/>
      <c r="CN92" s="7"/>
      <c r="CO92" s="7"/>
      <c r="CP92" s="7"/>
      <c r="CQ92" s="7"/>
      <c r="CR92" s="7"/>
      <c r="CS92" s="7"/>
      <c r="CT92" s="7"/>
      <c r="CU92" s="7"/>
      <c r="CV92" s="7"/>
      <c r="CW92" s="7"/>
      <c r="CX92" s="7"/>
      <c r="CY92" s="7"/>
      <c r="CZ92" s="7"/>
      <c r="DA92" s="7"/>
      <c r="DB92" s="7"/>
      <c r="DC92" s="7"/>
      <c r="DD92" s="7"/>
      <c r="DE92" s="7"/>
      <c r="DF92" s="7"/>
      <c r="DG92" s="7"/>
      <c r="DH92" s="7"/>
      <c r="DI92" s="7"/>
      <c r="DJ92" s="7"/>
    </row>
    <row r="93" spans="1:114" ht="12.75" customHeight="1">
      <c r="A93" s="16"/>
      <c r="B93" s="199"/>
      <c r="C93" s="17"/>
      <c r="D93" s="16"/>
      <c r="E93" s="7"/>
      <c r="F93" s="7"/>
      <c r="G93" s="7"/>
      <c r="H93" s="7"/>
      <c r="I93" s="7"/>
      <c r="J93" s="7"/>
      <c r="K93" s="7"/>
      <c r="L93" s="7"/>
      <c r="M93" s="7"/>
      <c r="N93" s="7"/>
      <c r="O93" s="7"/>
      <c r="P93" s="7"/>
      <c r="Q93" s="7"/>
      <c r="R93" s="513"/>
      <c r="S93" s="513"/>
      <c r="T93" s="348"/>
      <c r="U93" s="348"/>
      <c r="V93" s="348"/>
      <c r="W93" s="348"/>
      <c r="X93" s="348"/>
      <c r="AL93" s="348"/>
      <c r="AM93" s="75"/>
      <c r="AN93" s="75"/>
      <c r="AO93" s="530"/>
      <c r="AP93" s="75"/>
      <c r="AQ93" s="75"/>
      <c r="AR93" s="75"/>
      <c r="AS93" s="75"/>
      <c r="AT93" s="75"/>
      <c r="AU93" s="75"/>
      <c r="AV93" s="75"/>
      <c r="AW93" s="75"/>
      <c r="AX93" s="75"/>
      <c r="AY93" s="75"/>
      <c r="AZ93" s="75"/>
      <c r="BA93" s="7"/>
      <c r="BB93" s="7"/>
      <c r="BC93" s="7"/>
      <c r="BD93" s="200"/>
      <c r="BE93" s="7"/>
      <c r="BF93" s="7"/>
      <c r="BG93" s="7"/>
      <c r="BH93" s="7"/>
      <c r="BI93" s="7"/>
      <c r="BJ93" s="7"/>
      <c r="BK93" s="7"/>
      <c r="BL93" s="7"/>
      <c r="BM93" s="7"/>
      <c r="BN93" s="165"/>
      <c r="BO93" s="165"/>
      <c r="BP93" s="7"/>
      <c r="BQ93" s="7"/>
      <c r="BR93" s="7"/>
      <c r="BS93" s="7"/>
      <c r="BT93" s="7"/>
      <c r="CH93" s="7"/>
      <c r="CI93" s="7"/>
      <c r="CJ93" s="7"/>
      <c r="CK93" s="198"/>
      <c r="CL93" s="7"/>
      <c r="CM93" s="7"/>
      <c r="CN93" s="7"/>
      <c r="CO93" s="7"/>
      <c r="CP93" s="7"/>
      <c r="CQ93" s="7"/>
      <c r="CR93" s="7"/>
      <c r="CS93" s="7"/>
      <c r="CT93" s="7"/>
      <c r="CU93" s="7"/>
      <c r="CV93" s="7"/>
      <c r="CW93" s="7"/>
      <c r="CX93" s="7"/>
      <c r="CY93" s="7"/>
      <c r="CZ93" s="7"/>
      <c r="DA93" s="7"/>
      <c r="DB93" s="7"/>
      <c r="DC93" s="7"/>
      <c r="DD93" s="7"/>
      <c r="DE93" s="7"/>
      <c r="DF93" s="7"/>
      <c r="DG93" s="7"/>
      <c r="DH93" s="7"/>
      <c r="DI93" s="7"/>
      <c r="DJ93" s="7"/>
    </row>
    <row r="94" spans="1:114" ht="12.75" customHeight="1">
      <c r="A94" s="16"/>
      <c r="B94" s="199"/>
      <c r="C94" s="17"/>
      <c r="D94" s="16"/>
      <c r="E94" s="7"/>
      <c r="F94" s="7"/>
      <c r="G94" s="7"/>
      <c r="H94" s="7"/>
      <c r="I94" s="7"/>
      <c r="J94" s="7"/>
      <c r="K94" s="7"/>
      <c r="L94" s="7"/>
      <c r="M94" s="7"/>
      <c r="N94" s="7"/>
      <c r="O94" s="7"/>
      <c r="P94" s="7"/>
      <c r="Q94" s="7"/>
      <c r="R94" s="513"/>
      <c r="S94" s="513"/>
      <c r="T94" s="348"/>
      <c r="U94" s="348"/>
      <c r="V94" s="348"/>
      <c r="W94" s="348"/>
      <c r="X94" s="348"/>
      <c r="AL94" s="348"/>
      <c r="AM94" s="75"/>
      <c r="AN94" s="75"/>
      <c r="AO94" s="530"/>
      <c r="AP94" s="75"/>
      <c r="AQ94" s="75"/>
      <c r="AR94" s="75"/>
      <c r="AS94" s="75"/>
      <c r="AT94" s="75"/>
      <c r="AU94" s="75"/>
      <c r="AV94" s="75"/>
      <c r="AW94" s="75"/>
      <c r="AX94" s="75"/>
      <c r="AY94" s="75"/>
      <c r="AZ94" s="75"/>
      <c r="BA94" s="7"/>
      <c r="BB94" s="7"/>
      <c r="BC94" s="7"/>
      <c r="BD94" s="200"/>
      <c r="BE94" s="7"/>
      <c r="BF94" s="7"/>
      <c r="BG94" s="7"/>
      <c r="BH94" s="7"/>
      <c r="BI94" s="7"/>
      <c r="BJ94" s="7"/>
      <c r="BK94" s="7"/>
      <c r="BL94" s="7"/>
      <c r="BM94" s="7"/>
      <c r="BN94" s="165"/>
      <c r="BO94" s="165"/>
      <c r="BP94" s="7"/>
      <c r="BQ94" s="7"/>
      <c r="BR94" s="7"/>
      <c r="BS94" s="7"/>
      <c r="BT94" s="7"/>
      <c r="CH94" s="7"/>
      <c r="CI94" s="7"/>
      <c r="CJ94" s="7"/>
      <c r="CK94" s="198"/>
      <c r="CL94" s="7"/>
      <c r="CM94" s="7"/>
      <c r="CN94" s="7"/>
      <c r="CO94" s="7"/>
      <c r="CP94" s="7"/>
      <c r="CQ94" s="7"/>
      <c r="CR94" s="7"/>
      <c r="CS94" s="7"/>
      <c r="CT94" s="7"/>
      <c r="CU94" s="7"/>
      <c r="CV94" s="7"/>
      <c r="CW94" s="7"/>
      <c r="CX94" s="7"/>
      <c r="CY94" s="7"/>
      <c r="CZ94" s="7"/>
      <c r="DA94" s="7"/>
      <c r="DB94" s="7"/>
      <c r="DC94" s="7"/>
      <c r="DD94" s="7"/>
      <c r="DE94" s="7"/>
      <c r="DF94" s="7"/>
      <c r="DG94" s="7"/>
      <c r="DH94" s="7"/>
      <c r="DI94" s="7"/>
      <c r="DJ94" s="7"/>
    </row>
    <row r="95" spans="1:114" ht="12.75" customHeight="1">
      <c r="A95" s="16"/>
      <c r="B95" s="199"/>
      <c r="C95" s="17"/>
      <c r="D95" s="16"/>
      <c r="E95" s="7"/>
      <c r="F95" s="7"/>
      <c r="G95" s="7"/>
      <c r="H95" s="7"/>
      <c r="I95" s="7"/>
      <c r="J95" s="7"/>
      <c r="K95" s="7"/>
      <c r="L95" s="7"/>
      <c r="M95" s="7"/>
      <c r="N95" s="7"/>
      <c r="O95" s="7"/>
      <c r="P95" s="7"/>
      <c r="Q95" s="7"/>
      <c r="R95" s="513"/>
      <c r="S95" s="513"/>
      <c r="T95" s="348"/>
      <c r="U95" s="348"/>
      <c r="V95" s="348"/>
      <c r="W95" s="348"/>
      <c r="X95" s="348"/>
      <c r="AL95" s="348"/>
      <c r="AM95" s="75"/>
      <c r="AN95" s="75"/>
      <c r="AO95" s="530"/>
      <c r="AP95" s="75"/>
      <c r="AQ95" s="75"/>
      <c r="AR95" s="75"/>
      <c r="AS95" s="75"/>
      <c r="AT95" s="75"/>
      <c r="AU95" s="75"/>
      <c r="AV95" s="75"/>
      <c r="AW95" s="75"/>
      <c r="AX95" s="75"/>
      <c r="AY95" s="75"/>
      <c r="AZ95" s="75"/>
      <c r="BA95" s="7"/>
      <c r="BB95" s="7"/>
      <c r="BC95" s="7"/>
      <c r="BD95" s="200"/>
      <c r="BE95" s="7"/>
      <c r="BF95" s="7"/>
      <c r="BG95" s="7"/>
      <c r="BH95" s="7"/>
      <c r="BI95" s="7"/>
      <c r="BJ95" s="7"/>
      <c r="BK95" s="7"/>
      <c r="BL95" s="7"/>
      <c r="BM95" s="7"/>
      <c r="BN95" s="165"/>
      <c r="BO95" s="165"/>
      <c r="BP95" s="7"/>
      <c r="BQ95" s="7"/>
      <c r="BR95" s="7"/>
      <c r="BS95" s="7"/>
      <c r="BT95" s="7"/>
      <c r="CH95" s="7"/>
      <c r="CI95" s="7"/>
      <c r="CJ95" s="7"/>
      <c r="CK95" s="198"/>
      <c r="CL95" s="7"/>
      <c r="CM95" s="7"/>
      <c r="CN95" s="7"/>
      <c r="CO95" s="7"/>
      <c r="CP95" s="7"/>
      <c r="CQ95" s="7"/>
      <c r="CR95" s="7"/>
      <c r="CS95" s="7"/>
      <c r="CT95" s="7"/>
      <c r="CU95" s="7"/>
      <c r="CV95" s="7"/>
      <c r="CW95" s="7"/>
      <c r="CX95" s="7"/>
      <c r="CY95" s="7"/>
      <c r="CZ95" s="7"/>
      <c r="DA95" s="7"/>
      <c r="DB95" s="7"/>
      <c r="DC95" s="7"/>
      <c r="DD95" s="7"/>
      <c r="DE95" s="7"/>
      <c r="DF95" s="7"/>
      <c r="DG95" s="7"/>
      <c r="DH95" s="7"/>
      <c r="DI95" s="7"/>
      <c r="DJ95" s="7"/>
    </row>
    <row r="96" spans="1:114" ht="12.75" customHeight="1">
      <c r="A96" s="16"/>
      <c r="B96" s="199"/>
      <c r="C96" s="17"/>
      <c r="D96" s="16"/>
      <c r="E96" s="7"/>
      <c r="F96" s="7"/>
      <c r="G96" s="7"/>
      <c r="H96" s="7"/>
      <c r="I96" s="7"/>
      <c r="J96" s="7"/>
      <c r="K96" s="7"/>
      <c r="L96" s="7"/>
      <c r="M96" s="7"/>
      <c r="N96" s="7"/>
      <c r="O96" s="7"/>
      <c r="P96" s="7"/>
      <c r="Q96" s="7"/>
      <c r="R96" s="513"/>
      <c r="S96" s="513"/>
      <c r="T96" s="348"/>
      <c r="U96" s="348"/>
      <c r="V96" s="348"/>
      <c r="W96" s="348"/>
      <c r="X96" s="348"/>
      <c r="AL96" s="348"/>
      <c r="AM96" s="75"/>
      <c r="AN96" s="75"/>
      <c r="AO96" s="530"/>
      <c r="AP96" s="75"/>
      <c r="AQ96" s="75"/>
      <c r="AR96" s="75"/>
      <c r="AS96" s="75"/>
      <c r="AT96" s="75"/>
      <c r="AU96" s="75"/>
      <c r="AV96" s="75"/>
      <c r="AW96" s="75"/>
      <c r="AX96" s="75"/>
      <c r="AY96" s="75"/>
      <c r="AZ96" s="75"/>
      <c r="BA96" s="7"/>
      <c r="BB96" s="7"/>
      <c r="BC96" s="7"/>
      <c r="BD96" s="200"/>
      <c r="BE96" s="7"/>
      <c r="BF96" s="7"/>
      <c r="BG96" s="7"/>
      <c r="BH96" s="7"/>
      <c r="BI96" s="7"/>
      <c r="BJ96" s="7"/>
      <c r="BK96" s="7"/>
      <c r="BL96" s="7"/>
      <c r="BM96" s="7"/>
      <c r="BN96" s="165"/>
      <c r="BO96" s="165"/>
      <c r="BP96" s="7"/>
      <c r="BQ96" s="7"/>
      <c r="BR96" s="7"/>
      <c r="BS96" s="7"/>
      <c r="BT96" s="7"/>
      <c r="CH96" s="7"/>
      <c r="CI96" s="7"/>
      <c r="CJ96" s="7"/>
      <c r="CK96" s="198"/>
      <c r="CL96" s="7"/>
      <c r="CM96" s="7"/>
      <c r="CN96" s="7"/>
      <c r="CO96" s="7"/>
      <c r="CP96" s="7"/>
      <c r="CQ96" s="7"/>
      <c r="CR96" s="7"/>
      <c r="CS96" s="7"/>
      <c r="CT96" s="7"/>
      <c r="CU96" s="7"/>
      <c r="CV96" s="7"/>
      <c r="CW96" s="7"/>
      <c r="CX96" s="7"/>
      <c r="CY96" s="7"/>
      <c r="CZ96" s="7"/>
      <c r="DA96" s="7"/>
      <c r="DB96" s="7"/>
      <c r="DC96" s="7"/>
      <c r="DD96" s="7"/>
      <c r="DE96" s="7"/>
      <c r="DF96" s="7"/>
      <c r="DG96" s="7"/>
      <c r="DH96" s="7"/>
      <c r="DI96" s="7"/>
      <c r="DJ96" s="7"/>
    </row>
    <row r="97" spans="1:114" ht="12.75" customHeight="1">
      <c r="A97" s="16"/>
      <c r="B97" s="199"/>
      <c r="C97" s="17"/>
      <c r="D97" s="16"/>
      <c r="E97" s="7"/>
      <c r="F97" s="7"/>
      <c r="G97" s="7"/>
      <c r="H97" s="7"/>
      <c r="I97" s="7"/>
      <c r="J97" s="7"/>
      <c r="K97" s="7"/>
      <c r="L97" s="7"/>
      <c r="M97" s="7"/>
      <c r="N97" s="7"/>
      <c r="O97" s="7"/>
      <c r="P97" s="7"/>
      <c r="Q97" s="7"/>
      <c r="R97" s="513"/>
      <c r="S97" s="513"/>
      <c r="T97" s="348"/>
      <c r="U97" s="348"/>
      <c r="V97" s="348"/>
      <c r="W97" s="348"/>
      <c r="X97" s="348"/>
      <c r="AL97" s="348"/>
      <c r="AM97" s="75"/>
      <c r="AN97" s="75"/>
      <c r="AO97" s="530"/>
      <c r="AP97" s="75"/>
      <c r="AQ97" s="75"/>
      <c r="AR97" s="75"/>
      <c r="AS97" s="75"/>
      <c r="AT97" s="75"/>
      <c r="AU97" s="75"/>
      <c r="AV97" s="75"/>
      <c r="AW97" s="75"/>
      <c r="AX97" s="75"/>
      <c r="AY97" s="75"/>
      <c r="AZ97" s="75"/>
      <c r="BA97" s="7"/>
      <c r="BB97" s="7"/>
      <c r="BC97" s="7"/>
      <c r="BD97" s="7"/>
      <c r="BE97" s="7"/>
      <c r="BF97" s="7"/>
      <c r="BG97" s="7"/>
      <c r="BH97" s="7"/>
      <c r="BI97" s="7"/>
      <c r="BJ97" s="7"/>
      <c r="BK97" s="7"/>
      <c r="BL97" s="7"/>
      <c r="BM97" s="7"/>
      <c r="BN97" s="165"/>
      <c r="BO97" s="165"/>
      <c r="BP97" s="7"/>
      <c r="BQ97" s="7"/>
      <c r="BR97" s="7"/>
      <c r="BS97" s="7"/>
      <c r="BT97" s="7"/>
      <c r="CH97" s="7"/>
      <c r="CI97" s="7"/>
      <c r="CJ97" s="7"/>
      <c r="CK97" s="198"/>
      <c r="CL97" s="7"/>
      <c r="CM97" s="7"/>
      <c r="CN97" s="7"/>
      <c r="CO97" s="7"/>
      <c r="CP97" s="7"/>
      <c r="CQ97" s="7"/>
      <c r="CR97" s="7"/>
      <c r="CS97" s="7"/>
      <c r="CT97" s="7"/>
      <c r="CU97" s="7"/>
      <c r="CV97" s="7"/>
      <c r="CW97" s="7"/>
      <c r="CX97" s="7"/>
      <c r="CY97" s="7"/>
      <c r="CZ97" s="7"/>
      <c r="DA97" s="7"/>
      <c r="DB97" s="7"/>
      <c r="DC97" s="7"/>
      <c r="DD97" s="7"/>
      <c r="DE97" s="7"/>
      <c r="DF97" s="7"/>
      <c r="DG97" s="7"/>
      <c r="DH97" s="7"/>
      <c r="DI97" s="7"/>
      <c r="DJ97" s="7"/>
    </row>
    <row r="98" spans="1:114" ht="12.75" customHeight="1">
      <c r="A98" s="16"/>
      <c r="B98" s="199"/>
      <c r="C98" s="17"/>
      <c r="D98" s="16"/>
      <c r="E98" s="7"/>
      <c r="F98" s="7"/>
      <c r="G98" s="7"/>
      <c r="H98" s="7"/>
      <c r="I98" s="7"/>
      <c r="J98" s="7"/>
      <c r="K98" s="7"/>
      <c r="L98" s="7"/>
      <c r="M98" s="7"/>
      <c r="N98" s="7"/>
      <c r="O98" s="7"/>
      <c r="P98" s="7"/>
      <c r="Q98" s="7"/>
      <c r="R98" s="513"/>
      <c r="S98" s="513"/>
      <c r="T98" s="348"/>
      <c r="U98" s="348"/>
      <c r="V98" s="348"/>
      <c r="W98" s="348"/>
      <c r="X98" s="348"/>
      <c r="AL98" s="348"/>
      <c r="AM98" s="75"/>
      <c r="AN98" s="75"/>
      <c r="AO98" s="530"/>
      <c r="AP98" s="75"/>
      <c r="AQ98" s="75"/>
      <c r="AR98" s="75"/>
      <c r="AS98" s="75"/>
      <c r="AT98" s="75"/>
      <c r="AU98" s="75"/>
      <c r="AV98" s="75"/>
      <c r="AW98" s="75"/>
      <c r="AX98" s="75"/>
      <c r="AY98" s="75"/>
      <c r="AZ98" s="75"/>
      <c r="BA98" s="7"/>
      <c r="BB98" s="7"/>
      <c r="BC98" s="7"/>
      <c r="BD98" s="7"/>
      <c r="BE98" s="7"/>
      <c r="BF98" s="7"/>
      <c r="BG98" s="7"/>
      <c r="BH98" s="7"/>
      <c r="BI98" s="7"/>
      <c r="BJ98" s="7"/>
      <c r="BK98" s="7"/>
      <c r="BL98" s="7"/>
      <c r="BM98" s="7"/>
      <c r="BN98" s="165"/>
      <c r="BO98" s="165"/>
      <c r="BP98" s="7"/>
      <c r="BQ98" s="7"/>
      <c r="BR98" s="7"/>
      <c r="BS98" s="7"/>
      <c r="BT98" s="7"/>
      <c r="CH98" s="7"/>
      <c r="CI98" s="7"/>
      <c r="CJ98" s="7"/>
      <c r="CK98" s="198"/>
      <c r="CL98" s="7"/>
      <c r="CM98" s="7"/>
      <c r="CN98" s="7"/>
      <c r="CO98" s="7"/>
      <c r="CP98" s="7"/>
      <c r="CQ98" s="7"/>
      <c r="CR98" s="7"/>
      <c r="CS98" s="7"/>
      <c r="CT98" s="7"/>
      <c r="CU98" s="7"/>
      <c r="CV98" s="7"/>
      <c r="CW98" s="7"/>
      <c r="CX98" s="7"/>
      <c r="CY98" s="7"/>
      <c r="CZ98" s="7"/>
      <c r="DA98" s="7"/>
      <c r="DB98" s="7"/>
      <c r="DC98" s="7"/>
      <c r="DD98" s="7"/>
      <c r="DE98" s="7"/>
      <c r="DF98" s="7"/>
      <c r="DG98" s="7"/>
      <c r="DH98" s="7"/>
      <c r="DI98" s="7"/>
      <c r="DJ98" s="7"/>
    </row>
    <row r="99" spans="1:114" ht="12.75" customHeight="1">
      <c r="A99" s="16"/>
      <c r="B99" s="199"/>
      <c r="C99" s="17"/>
      <c r="D99" s="16"/>
      <c r="E99" s="7"/>
      <c r="F99" s="7"/>
      <c r="G99" s="7"/>
      <c r="H99" s="7"/>
      <c r="I99" s="7"/>
      <c r="J99" s="7"/>
      <c r="K99" s="7"/>
      <c r="L99" s="7"/>
      <c r="M99" s="7"/>
      <c r="N99" s="7"/>
      <c r="O99" s="7"/>
      <c r="P99" s="7"/>
      <c r="Q99" s="7"/>
      <c r="R99" s="513"/>
      <c r="S99" s="513"/>
      <c r="T99" s="348"/>
      <c r="U99" s="348"/>
      <c r="V99" s="348"/>
      <c r="W99" s="348"/>
      <c r="X99" s="348"/>
      <c r="AL99" s="348"/>
      <c r="AM99" s="75"/>
      <c r="AN99" s="75"/>
      <c r="AO99" s="530"/>
      <c r="AP99" s="75"/>
      <c r="AQ99" s="75"/>
      <c r="AR99" s="75"/>
      <c r="AS99" s="75"/>
      <c r="AT99" s="75"/>
      <c r="AU99" s="75"/>
      <c r="AV99" s="75"/>
      <c r="AW99" s="75"/>
      <c r="AX99" s="75"/>
      <c r="AY99" s="75"/>
      <c r="AZ99" s="75"/>
      <c r="BA99" s="7"/>
      <c r="BB99" s="7"/>
      <c r="BC99" s="7"/>
      <c r="BD99" s="7"/>
      <c r="BE99" s="7"/>
      <c r="BF99" s="7"/>
      <c r="BG99" s="7"/>
      <c r="BH99" s="7"/>
      <c r="BI99" s="7"/>
      <c r="BJ99" s="7"/>
      <c r="BK99" s="7"/>
      <c r="BL99" s="7"/>
      <c r="BM99" s="7"/>
      <c r="BN99" s="165"/>
      <c r="BO99" s="165"/>
      <c r="BP99" s="7"/>
      <c r="BQ99" s="7"/>
      <c r="BR99" s="7"/>
      <c r="BS99" s="7"/>
      <c r="BT99" s="7"/>
      <c r="CH99" s="7"/>
      <c r="CI99" s="7"/>
      <c r="CJ99" s="7"/>
      <c r="CK99" s="198"/>
      <c r="CL99" s="7"/>
      <c r="CM99" s="7"/>
      <c r="CN99" s="7"/>
      <c r="CO99" s="7"/>
      <c r="CP99" s="7"/>
      <c r="CQ99" s="7"/>
      <c r="CR99" s="7"/>
      <c r="CS99" s="7"/>
      <c r="CT99" s="7"/>
      <c r="CU99" s="7"/>
      <c r="CV99" s="7"/>
      <c r="CW99" s="7"/>
      <c r="CX99" s="7"/>
      <c r="CY99" s="7"/>
      <c r="CZ99" s="7"/>
      <c r="DA99" s="7"/>
      <c r="DB99" s="7"/>
      <c r="DC99" s="7"/>
      <c r="DD99" s="7"/>
      <c r="DE99" s="7"/>
      <c r="DF99" s="7"/>
      <c r="DG99" s="7"/>
      <c r="DH99" s="7"/>
      <c r="DI99" s="7"/>
      <c r="DJ99" s="7"/>
    </row>
    <row r="100" spans="1:114" ht="12.75" customHeight="1">
      <c r="A100" s="16"/>
      <c r="B100" s="199"/>
      <c r="C100" s="17"/>
      <c r="D100" s="16"/>
      <c r="E100" s="7"/>
      <c r="F100" s="7"/>
      <c r="G100" s="7"/>
      <c r="H100" s="7"/>
      <c r="I100" s="7"/>
      <c r="J100" s="7"/>
      <c r="K100" s="7"/>
      <c r="L100" s="7"/>
      <c r="M100" s="7"/>
      <c r="N100" s="7"/>
      <c r="O100" s="7"/>
      <c r="P100" s="7"/>
      <c r="Q100" s="7"/>
      <c r="R100" s="513"/>
      <c r="S100" s="513"/>
      <c r="T100" s="348"/>
      <c r="U100" s="348"/>
      <c r="V100" s="348"/>
      <c r="W100" s="348"/>
      <c r="X100" s="348"/>
      <c r="AL100" s="348"/>
      <c r="AM100" s="75"/>
      <c r="AN100" s="75"/>
      <c r="AO100" s="530"/>
      <c r="AP100" s="75"/>
      <c r="AQ100" s="75"/>
      <c r="AR100" s="75"/>
      <c r="AS100" s="75"/>
      <c r="AT100" s="75"/>
      <c r="AU100" s="75"/>
      <c r="AV100" s="75"/>
      <c r="AW100" s="75"/>
      <c r="AX100" s="75"/>
      <c r="AY100" s="75"/>
      <c r="AZ100" s="75"/>
      <c r="BA100" s="7"/>
      <c r="BB100" s="7"/>
      <c r="BC100" s="7"/>
      <c r="BD100" s="7"/>
      <c r="BE100" s="7"/>
      <c r="BF100" s="7"/>
      <c r="BG100" s="7"/>
      <c r="BH100" s="7"/>
      <c r="BI100" s="7"/>
      <c r="BJ100" s="7"/>
      <c r="BK100" s="7"/>
      <c r="BL100" s="7"/>
      <c r="BM100" s="7"/>
      <c r="BN100" s="165"/>
      <c r="BO100" s="165"/>
      <c r="BP100" s="7"/>
      <c r="BQ100" s="7"/>
      <c r="BR100" s="7"/>
      <c r="BS100" s="7"/>
      <c r="BT100" s="7"/>
      <c r="CH100" s="7"/>
      <c r="CI100" s="7"/>
      <c r="CJ100" s="7"/>
      <c r="CK100" s="198"/>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row>
    <row r="101" spans="1:114" ht="12.75" customHeight="1">
      <c r="A101" s="16"/>
      <c r="B101" s="199"/>
      <c r="C101" s="17"/>
      <c r="D101" s="16"/>
      <c r="E101" s="7"/>
      <c r="F101" s="7"/>
      <c r="G101" s="7"/>
      <c r="H101" s="7"/>
      <c r="I101" s="7"/>
      <c r="J101" s="7"/>
      <c r="K101" s="7"/>
      <c r="L101" s="7"/>
      <c r="M101" s="7"/>
      <c r="N101" s="7"/>
      <c r="O101" s="7"/>
      <c r="P101" s="7"/>
      <c r="Q101" s="7"/>
      <c r="R101" s="513"/>
      <c r="S101" s="513"/>
      <c r="T101" s="348"/>
      <c r="U101" s="348"/>
      <c r="V101" s="348"/>
      <c r="W101" s="348"/>
      <c r="X101" s="348"/>
      <c r="AL101" s="348"/>
      <c r="AM101" s="75"/>
      <c r="AN101" s="75"/>
      <c r="AO101" s="530"/>
      <c r="AP101" s="75"/>
      <c r="AQ101" s="75"/>
      <c r="AR101" s="75"/>
      <c r="AS101" s="75"/>
      <c r="AT101" s="75"/>
      <c r="AU101" s="75"/>
      <c r="AV101" s="75"/>
      <c r="AW101" s="75"/>
      <c r="AX101" s="75"/>
      <c r="AY101" s="75"/>
      <c r="AZ101" s="75"/>
      <c r="BA101" s="7"/>
      <c r="BB101" s="7"/>
      <c r="BC101" s="7"/>
      <c r="BD101" s="7"/>
      <c r="BE101" s="7"/>
      <c r="BF101" s="7"/>
      <c r="BG101" s="7"/>
      <c r="BH101" s="7"/>
      <c r="BI101" s="7"/>
      <c r="BJ101" s="7"/>
      <c r="BK101" s="7"/>
      <c r="BL101" s="7"/>
      <c r="BM101" s="7"/>
      <c r="BN101" s="165"/>
      <c r="BO101" s="165"/>
      <c r="BP101" s="7"/>
      <c r="BQ101" s="7"/>
      <c r="BR101" s="7"/>
      <c r="BS101" s="7"/>
      <c r="BT101" s="7"/>
      <c r="CH101" s="7"/>
      <c r="CI101" s="7"/>
      <c r="CJ101" s="7"/>
      <c r="CK101" s="198"/>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row>
    <row r="102" spans="1:114" ht="12.75" customHeight="1">
      <c r="A102" s="16"/>
      <c r="B102" s="199"/>
      <c r="C102" s="17"/>
      <c r="D102" s="16"/>
      <c r="E102" s="7"/>
      <c r="F102" s="7"/>
      <c r="G102" s="7"/>
      <c r="H102" s="7"/>
      <c r="I102" s="7"/>
      <c r="J102" s="7"/>
      <c r="K102" s="7"/>
      <c r="L102" s="7"/>
      <c r="M102" s="7"/>
      <c r="N102" s="7"/>
      <c r="O102" s="7"/>
      <c r="P102" s="7"/>
      <c r="Q102" s="7"/>
      <c r="R102" s="513"/>
      <c r="S102" s="513"/>
      <c r="T102" s="348"/>
      <c r="U102" s="348"/>
      <c r="V102" s="348"/>
      <c r="W102" s="348"/>
      <c r="X102" s="348"/>
      <c r="AL102" s="348"/>
      <c r="AM102" s="75"/>
      <c r="AN102" s="75"/>
      <c r="AO102" s="530"/>
      <c r="AP102" s="75"/>
      <c r="AQ102" s="75"/>
      <c r="AR102" s="75"/>
      <c r="AS102" s="75"/>
      <c r="AT102" s="75"/>
      <c r="AU102" s="75"/>
      <c r="AV102" s="75"/>
      <c r="AW102" s="75"/>
      <c r="AX102" s="75"/>
      <c r="AY102" s="75"/>
      <c r="AZ102" s="75"/>
      <c r="BA102" s="7"/>
      <c r="BB102" s="7"/>
      <c r="BC102" s="7"/>
      <c r="BD102" s="7"/>
      <c r="BE102" s="7"/>
      <c r="BF102" s="7"/>
      <c r="BG102" s="7"/>
      <c r="BH102" s="7"/>
      <c r="BI102" s="7"/>
      <c r="BJ102" s="7"/>
      <c r="BK102" s="7"/>
      <c r="BL102" s="7"/>
      <c r="BM102" s="7"/>
      <c r="BN102" s="165"/>
      <c r="BO102" s="165"/>
      <c r="BP102" s="7"/>
      <c r="BQ102" s="7"/>
      <c r="BR102" s="7"/>
      <c r="BS102" s="7"/>
      <c r="BT102" s="7"/>
      <c r="CH102" s="7"/>
      <c r="CI102" s="7"/>
      <c r="CJ102" s="7"/>
      <c r="CK102" s="198"/>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row>
    <row r="103" spans="1:114">
      <c r="A103" s="16"/>
      <c r="B103" s="199"/>
      <c r="C103" s="17"/>
      <c r="D103" s="16"/>
      <c r="E103" s="7"/>
      <c r="F103" s="7"/>
      <c r="G103" s="7"/>
      <c r="H103" s="7"/>
      <c r="I103" s="7"/>
      <c r="J103" s="7"/>
      <c r="K103" s="7"/>
      <c r="L103" s="7"/>
      <c r="M103" s="7"/>
      <c r="N103" s="7"/>
      <c r="O103" s="7"/>
      <c r="P103" s="7"/>
      <c r="Q103" s="7"/>
      <c r="R103" s="513"/>
      <c r="S103" s="513"/>
      <c r="T103" s="348"/>
      <c r="U103" s="348"/>
      <c r="V103" s="348"/>
      <c r="W103" s="348"/>
      <c r="X103" s="348"/>
      <c r="AL103" s="348"/>
      <c r="AM103" s="75"/>
      <c r="AN103" s="75"/>
      <c r="AO103" s="530"/>
      <c r="AP103" s="75"/>
      <c r="AQ103" s="75"/>
      <c r="AR103" s="75"/>
      <c r="AS103" s="75"/>
      <c r="AT103" s="75"/>
      <c r="AU103" s="75"/>
      <c r="AV103" s="75"/>
      <c r="AW103" s="75"/>
      <c r="AX103" s="75"/>
      <c r="AY103" s="75"/>
      <c r="AZ103" s="75"/>
      <c r="BA103" s="7"/>
      <c r="BB103" s="7"/>
      <c r="BC103" s="7"/>
      <c r="BD103" s="7"/>
      <c r="BE103" s="7"/>
      <c r="BF103" s="7"/>
      <c r="BG103" s="7"/>
      <c r="BH103" s="7"/>
      <c r="BI103" s="7"/>
      <c r="BJ103" s="7"/>
      <c r="BK103" s="7"/>
      <c r="BL103" s="7"/>
      <c r="BM103" s="7"/>
      <c r="BN103" s="165"/>
      <c r="BO103" s="165"/>
      <c r="BP103" s="7"/>
      <c r="BQ103" s="7"/>
      <c r="BR103" s="7"/>
      <c r="BS103" s="7"/>
      <c r="BT103" s="7"/>
      <c r="CH103" s="7"/>
      <c r="CI103" s="7"/>
      <c r="CJ103" s="7"/>
      <c r="CK103" s="198"/>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row>
    <row r="104" spans="1:114">
      <c r="A104" s="16"/>
      <c r="B104" s="199"/>
      <c r="C104" s="17"/>
      <c r="D104" s="16"/>
      <c r="E104" s="7"/>
      <c r="F104" s="7"/>
      <c r="G104" s="7"/>
      <c r="H104" s="7"/>
      <c r="I104" s="7"/>
      <c r="J104" s="7"/>
      <c r="K104" s="7"/>
      <c r="L104" s="7"/>
      <c r="M104" s="7"/>
      <c r="N104" s="7"/>
      <c r="O104" s="7"/>
      <c r="P104" s="7"/>
      <c r="Q104" s="7"/>
      <c r="R104" s="513"/>
      <c r="S104" s="513"/>
      <c r="T104" s="348"/>
      <c r="U104" s="348"/>
      <c r="V104" s="348"/>
      <c r="W104" s="348"/>
      <c r="X104" s="348"/>
      <c r="AL104" s="348"/>
      <c r="AM104" s="75"/>
      <c r="AN104" s="75"/>
      <c r="AO104" s="530"/>
      <c r="AP104" s="75"/>
      <c r="AQ104" s="75"/>
      <c r="AR104" s="75"/>
      <c r="AS104" s="75"/>
      <c r="AT104" s="75"/>
      <c r="AU104" s="75"/>
      <c r="AV104" s="75"/>
      <c r="AW104" s="75"/>
      <c r="AX104" s="75"/>
      <c r="AY104" s="75"/>
      <c r="AZ104" s="75"/>
      <c r="BA104" s="7"/>
      <c r="BB104" s="7"/>
      <c r="BC104" s="7"/>
      <c r="BD104" s="7"/>
      <c r="BE104" s="7"/>
      <c r="BF104" s="7"/>
      <c r="BG104" s="7"/>
      <c r="BH104" s="7"/>
      <c r="BI104" s="7"/>
      <c r="BJ104" s="7"/>
      <c r="BK104" s="7"/>
      <c r="BL104" s="7"/>
      <c r="BM104" s="7"/>
      <c r="BN104" s="165"/>
      <c r="BO104" s="165"/>
      <c r="BP104" s="7"/>
      <c r="BQ104" s="7"/>
      <c r="BR104" s="7"/>
      <c r="BS104" s="7"/>
      <c r="BT104" s="7"/>
      <c r="CH104" s="7"/>
      <c r="CI104" s="7"/>
      <c r="CJ104" s="7"/>
      <c r="CK104" s="198"/>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row>
    <row r="105" spans="1:114">
      <c r="A105" s="16"/>
      <c r="B105" s="199"/>
      <c r="C105" s="17"/>
      <c r="D105" s="16"/>
      <c r="E105" s="7"/>
      <c r="F105" s="7"/>
      <c r="G105" s="7"/>
      <c r="H105" s="7"/>
      <c r="I105" s="7"/>
      <c r="J105" s="7"/>
      <c r="K105" s="7"/>
      <c r="L105" s="7"/>
      <c r="M105" s="7"/>
      <c r="N105" s="7"/>
      <c r="O105" s="7"/>
      <c r="P105" s="7"/>
      <c r="Q105" s="7"/>
      <c r="R105" s="513"/>
      <c r="S105" s="513"/>
      <c r="T105" s="348"/>
      <c r="U105" s="348"/>
      <c r="V105" s="348"/>
      <c r="W105" s="348"/>
      <c r="X105" s="348"/>
      <c r="AL105" s="348"/>
      <c r="AM105" s="75"/>
      <c r="AN105" s="75"/>
      <c r="AO105" s="530"/>
      <c r="AP105" s="75"/>
      <c r="AQ105" s="75"/>
      <c r="AR105" s="75"/>
      <c r="AS105" s="75"/>
      <c r="AT105" s="75"/>
      <c r="AU105" s="75"/>
      <c r="AV105" s="75"/>
      <c r="AW105" s="75"/>
      <c r="AX105" s="75"/>
      <c r="AY105" s="75"/>
      <c r="AZ105" s="75"/>
      <c r="BA105" s="7"/>
      <c r="BB105" s="7"/>
      <c r="BC105" s="7"/>
      <c r="BD105" s="7"/>
      <c r="BE105" s="7"/>
      <c r="BF105" s="7"/>
      <c r="BG105" s="7"/>
      <c r="BH105" s="7"/>
      <c r="BI105" s="7"/>
      <c r="BJ105" s="7"/>
      <c r="BK105" s="7"/>
      <c r="BL105" s="7"/>
      <c r="BM105" s="7"/>
      <c r="BN105" s="165"/>
      <c r="BO105" s="165"/>
      <c r="BP105" s="7"/>
      <c r="BQ105" s="7"/>
      <c r="BR105" s="7"/>
      <c r="BS105" s="7"/>
      <c r="BT105" s="7"/>
      <c r="CH105" s="7"/>
      <c r="CI105" s="7"/>
      <c r="CJ105" s="7"/>
      <c r="CK105" s="198"/>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row>
    <row r="106" spans="1:114">
      <c r="A106" s="16"/>
      <c r="B106" s="199"/>
      <c r="C106" s="17"/>
      <c r="D106" s="16"/>
      <c r="E106" s="7"/>
      <c r="F106" s="7"/>
      <c r="G106" s="7"/>
      <c r="H106" s="7"/>
      <c r="I106" s="7"/>
      <c r="J106" s="7"/>
      <c r="K106" s="7"/>
      <c r="L106" s="7"/>
      <c r="M106" s="7"/>
      <c r="N106" s="7"/>
      <c r="O106" s="7"/>
      <c r="P106" s="7"/>
      <c r="Q106" s="7"/>
      <c r="R106" s="513"/>
      <c r="S106" s="513"/>
      <c r="T106" s="348"/>
      <c r="U106" s="348"/>
      <c r="V106" s="348"/>
      <c r="W106" s="348"/>
      <c r="X106" s="348"/>
      <c r="AL106" s="348"/>
      <c r="AM106" s="75"/>
      <c r="AN106" s="75"/>
      <c r="AO106" s="530"/>
      <c r="AP106" s="75"/>
      <c r="AQ106" s="75"/>
      <c r="AR106" s="75"/>
      <c r="AS106" s="75"/>
      <c r="AT106" s="75"/>
      <c r="AU106" s="75"/>
      <c r="AV106" s="75"/>
      <c r="AW106" s="75"/>
      <c r="AX106" s="75"/>
      <c r="AY106" s="75"/>
      <c r="AZ106" s="75"/>
      <c r="BA106" s="7"/>
      <c r="BB106" s="7"/>
      <c r="BC106" s="7"/>
      <c r="BD106" s="7"/>
      <c r="BE106" s="7"/>
      <c r="BF106" s="7"/>
      <c r="BG106" s="7"/>
      <c r="BH106" s="7"/>
      <c r="BI106" s="7"/>
      <c r="BJ106" s="7"/>
      <c r="BK106" s="7"/>
      <c r="BL106" s="7"/>
      <c r="BM106" s="7"/>
      <c r="BN106" s="165"/>
      <c r="BO106" s="165"/>
      <c r="BP106" s="7"/>
      <c r="BQ106" s="7"/>
      <c r="BR106" s="7"/>
      <c r="BS106" s="7"/>
      <c r="BT106" s="7"/>
      <c r="CH106" s="7"/>
      <c r="CI106" s="7"/>
      <c r="CJ106" s="7"/>
      <c r="CK106" s="198"/>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row>
    <row r="107" spans="1:114">
      <c r="A107" s="16"/>
      <c r="B107" s="199"/>
      <c r="C107" s="17"/>
      <c r="D107" s="16"/>
      <c r="E107" s="7"/>
      <c r="F107" s="7"/>
      <c r="G107" s="7"/>
      <c r="H107" s="7"/>
      <c r="I107" s="7"/>
      <c r="J107" s="7"/>
      <c r="K107" s="7"/>
      <c r="L107" s="7"/>
      <c r="M107" s="7"/>
      <c r="N107" s="7"/>
      <c r="O107" s="7"/>
      <c r="P107" s="7"/>
      <c r="Q107" s="7"/>
      <c r="R107" s="513"/>
      <c r="S107" s="513"/>
      <c r="T107" s="348"/>
      <c r="U107" s="348"/>
      <c r="V107" s="348"/>
      <c r="W107" s="348"/>
      <c r="X107" s="348"/>
      <c r="AL107" s="348"/>
      <c r="AM107" s="75"/>
      <c r="AN107" s="75"/>
      <c r="AO107" s="530"/>
      <c r="AP107" s="75"/>
      <c r="AQ107" s="75"/>
      <c r="AR107" s="75"/>
      <c r="AS107" s="75"/>
      <c r="AT107" s="75"/>
      <c r="AU107" s="75"/>
      <c r="AV107" s="75"/>
      <c r="AW107" s="75"/>
      <c r="AX107" s="75"/>
      <c r="AY107" s="75"/>
      <c r="AZ107" s="75"/>
      <c r="BA107" s="7"/>
      <c r="BB107" s="7"/>
      <c r="BC107" s="7"/>
      <c r="BD107" s="7"/>
      <c r="BE107" s="7"/>
      <c r="BF107" s="7"/>
      <c r="BG107" s="7"/>
      <c r="BH107" s="7"/>
      <c r="BI107" s="7"/>
      <c r="BJ107" s="7"/>
      <c r="BK107" s="7"/>
      <c r="BL107" s="7"/>
      <c r="BM107" s="7"/>
      <c r="BN107" s="165"/>
      <c r="BO107" s="165"/>
      <c r="BP107" s="7"/>
      <c r="BQ107" s="7"/>
      <c r="BR107" s="7"/>
      <c r="BS107" s="7"/>
      <c r="BT107" s="7"/>
      <c r="CH107" s="7"/>
      <c r="CI107" s="7"/>
      <c r="CJ107" s="7"/>
      <c r="CK107" s="198"/>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row>
    <row r="108" spans="1:114">
      <c r="A108" s="16"/>
      <c r="B108" s="199"/>
      <c r="C108" s="17"/>
      <c r="D108" s="16"/>
      <c r="E108" s="7"/>
      <c r="F108" s="7"/>
      <c r="G108" s="7"/>
      <c r="H108" s="7"/>
      <c r="I108" s="7"/>
      <c r="J108" s="7"/>
      <c r="K108" s="7"/>
      <c r="L108" s="7"/>
      <c r="M108" s="7"/>
      <c r="N108" s="7"/>
      <c r="O108" s="7"/>
      <c r="P108" s="7"/>
      <c r="Q108" s="7"/>
      <c r="R108" s="513"/>
      <c r="S108" s="513"/>
      <c r="T108" s="348"/>
      <c r="U108" s="348"/>
      <c r="V108" s="348"/>
      <c r="W108" s="348"/>
      <c r="X108" s="348"/>
      <c r="AL108" s="348"/>
      <c r="AM108" s="75"/>
      <c r="AN108" s="75"/>
      <c r="AO108" s="530"/>
      <c r="AP108" s="75"/>
      <c r="AQ108" s="75"/>
      <c r="AR108" s="75"/>
      <c r="AS108" s="75"/>
      <c r="AT108" s="75"/>
      <c r="AU108" s="75"/>
      <c r="AV108" s="75"/>
      <c r="AW108" s="75"/>
      <c r="AX108" s="75"/>
      <c r="AY108" s="75"/>
      <c r="AZ108" s="75"/>
      <c r="BA108" s="7"/>
      <c r="BB108" s="7"/>
      <c r="BC108" s="7"/>
      <c r="BD108" s="7"/>
      <c r="BE108" s="7"/>
      <c r="BF108" s="7"/>
      <c r="BG108" s="7"/>
      <c r="BH108" s="7"/>
      <c r="BI108" s="7"/>
      <c r="BJ108" s="7"/>
      <c r="BK108" s="7"/>
      <c r="BL108" s="7"/>
      <c r="BM108" s="7"/>
      <c r="BN108" s="165"/>
      <c r="BO108" s="165"/>
      <c r="BP108" s="7"/>
      <c r="BQ108" s="7"/>
      <c r="BR108" s="7"/>
      <c r="BS108" s="7"/>
      <c r="BT108" s="7"/>
      <c r="CH108" s="7"/>
      <c r="CI108" s="7"/>
      <c r="CJ108" s="7"/>
      <c r="CK108" s="198"/>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row>
    <row r="109" spans="1:114">
      <c r="A109" s="16"/>
      <c r="B109" s="199"/>
      <c r="C109" s="17"/>
      <c r="D109" s="16"/>
      <c r="E109" s="7"/>
      <c r="F109" s="7"/>
      <c r="G109" s="7"/>
      <c r="H109" s="7"/>
      <c r="I109" s="7"/>
      <c r="J109" s="7"/>
      <c r="K109" s="7"/>
      <c r="L109" s="7"/>
      <c r="M109" s="7"/>
      <c r="N109" s="7"/>
      <c r="O109" s="7"/>
      <c r="P109" s="7"/>
      <c r="Q109" s="7"/>
      <c r="R109" s="513"/>
      <c r="S109" s="513"/>
      <c r="T109" s="348"/>
      <c r="U109" s="348"/>
      <c r="V109" s="348"/>
      <c r="W109" s="348"/>
      <c r="X109" s="348"/>
      <c r="AL109" s="348"/>
      <c r="AM109" s="75"/>
      <c r="AN109" s="75"/>
      <c r="AO109" s="530"/>
      <c r="AP109" s="75"/>
      <c r="AQ109" s="75"/>
      <c r="AR109" s="75"/>
      <c r="AS109" s="75"/>
      <c r="AT109" s="75"/>
      <c r="AU109" s="75"/>
      <c r="AV109" s="75"/>
      <c r="AW109" s="75"/>
      <c r="AX109" s="75"/>
      <c r="AY109" s="75"/>
      <c r="AZ109" s="75"/>
      <c r="BA109" s="7"/>
      <c r="BB109" s="7"/>
      <c r="BC109" s="7"/>
      <c r="BD109" s="7"/>
      <c r="BE109" s="7"/>
      <c r="BF109" s="7"/>
      <c r="BG109" s="7"/>
      <c r="BH109" s="7"/>
      <c r="BI109" s="7"/>
      <c r="BJ109" s="7"/>
      <c r="BK109" s="7"/>
      <c r="BL109" s="7"/>
      <c r="BM109" s="7"/>
      <c r="BN109" s="165"/>
      <c r="BO109" s="165"/>
      <c r="BP109" s="7"/>
      <c r="BQ109" s="7"/>
      <c r="BR109" s="7"/>
      <c r="BS109" s="7"/>
      <c r="BT109" s="7"/>
      <c r="CH109" s="7"/>
      <c r="CI109" s="7"/>
      <c r="CJ109" s="7"/>
      <c r="CK109" s="198"/>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row>
    <row r="110" spans="1:114">
      <c r="A110" s="16"/>
      <c r="B110" s="199"/>
      <c r="C110" s="17"/>
      <c r="D110" s="16"/>
      <c r="E110" s="7"/>
      <c r="F110" s="7"/>
      <c r="G110" s="7"/>
      <c r="H110" s="7"/>
      <c r="I110" s="7"/>
      <c r="J110" s="7"/>
      <c r="K110" s="7"/>
      <c r="L110" s="7"/>
      <c r="M110" s="7"/>
      <c r="N110" s="7"/>
      <c r="O110" s="7"/>
      <c r="P110" s="7"/>
      <c r="Q110" s="7"/>
      <c r="R110" s="513"/>
      <c r="S110" s="513"/>
      <c r="T110" s="348"/>
      <c r="U110" s="348"/>
      <c r="V110" s="348"/>
      <c r="W110" s="348"/>
      <c r="X110" s="348"/>
      <c r="AL110" s="348"/>
      <c r="AM110" s="75"/>
      <c r="AN110" s="75"/>
      <c r="AO110" s="530"/>
      <c r="AP110" s="75"/>
      <c r="AQ110" s="75"/>
      <c r="AR110" s="75"/>
      <c r="AS110" s="75"/>
      <c r="AT110" s="75"/>
      <c r="AU110" s="75"/>
      <c r="AV110" s="75"/>
      <c r="AW110" s="75"/>
      <c r="AX110" s="75"/>
      <c r="AY110" s="75"/>
      <c r="AZ110" s="75"/>
      <c r="BA110" s="7"/>
      <c r="BB110" s="7"/>
      <c r="BC110" s="7"/>
      <c r="BD110" s="7"/>
      <c r="BE110" s="7"/>
      <c r="BF110" s="7"/>
      <c r="BG110" s="7"/>
      <c r="BH110" s="7"/>
      <c r="BI110" s="7"/>
      <c r="BJ110" s="7"/>
      <c r="BK110" s="7"/>
      <c r="BL110" s="7"/>
      <c r="BM110" s="7"/>
      <c r="BN110" s="165"/>
      <c r="BO110" s="165"/>
      <c r="BP110" s="7"/>
      <c r="BQ110" s="7"/>
      <c r="BR110" s="7"/>
      <c r="BS110" s="7"/>
      <c r="BT110" s="7"/>
      <c r="CH110" s="7"/>
      <c r="CI110" s="7"/>
      <c r="CJ110" s="7"/>
      <c r="CK110" s="198"/>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row>
    <row r="111" spans="1:114">
      <c r="A111" s="16"/>
      <c r="B111" s="199"/>
      <c r="C111" s="17"/>
      <c r="D111" s="16"/>
      <c r="E111" s="7"/>
      <c r="F111" s="7"/>
      <c r="G111" s="7"/>
      <c r="H111" s="7"/>
      <c r="I111" s="7"/>
      <c r="J111" s="7"/>
      <c r="K111" s="7"/>
      <c r="L111" s="7"/>
      <c r="M111" s="7"/>
      <c r="N111" s="7"/>
      <c r="O111" s="7"/>
      <c r="P111" s="7"/>
      <c r="Q111" s="7"/>
      <c r="R111" s="513"/>
      <c r="S111" s="513"/>
      <c r="T111" s="348"/>
      <c r="U111" s="348"/>
      <c r="V111" s="348"/>
      <c r="W111" s="348"/>
      <c r="X111" s="348"/>
      <c r="AL111" s="348"/>
      <c r="AM111" s="75"/>
      <c r="AN111" s="75"/>
      <c r="AO111" s="530"/>
      <c r="AP111" s="75"/>
      <c r="AQ111" s="75"/>
      <c r="AR111" s="75"/>
      <c r="AS111" s="75"/>
      <c r="AT111" s="75"/>
      <c r="AU111" s="75"/>
      <c r="AV111" s="75"/>
      <c r="AW111" s="75"/>
      <c r="AX111" s="75"/>
      <c r="AY111" s="75"/>
      <c r="AZ111" s="75"/>
      <c r="BA111" s="7"/>
      <c r="BB111" s="7"/>
      <c r="BC111" s="7"/>
      <c r="BD111" s="7"/>
      <c r="BE111" s="7"/>
      <c r="BF111" s="7"/>
      <c r="BG111" s="7"/>
      <c r="BH111" s="7"/>
      <c r="BI111" s="7"/>
      <c r="BJ111" s="7"/>
      <c r="BK111" s="7"/>
      <c r="BL111" s="7"/>
      <c r="BM111" s="7"/>
      <c r="BN111" s="165"/>
      <c r="BO111" s="165"/>
      <c r="BP111" s="7"/>
      <c r="BQ111" s="7"/>
      <c r="BR111" s="7"/>
      <c r="BS111" s="7"/>
      <c r="BT111" s="7"/>
      <c r="CH111" s="7"/>
      <c r="CI111" s="7"/>
      <c r="CJ111" s="7"/>
      <c r="CK111" s="198"/>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row>
    <row r="112" spans="1:114">
      <c r="A112" s="16"/>
      <c r="B112" s="199"/>
      <c r="C112" s="17"/>
      <c r="D112" s="16"/>
      <c r="E112" s="7"/>
      <c r="F112" s="7"/>
      <c r="G112" s="7"/>
      <c r="H112" s="7"/>
      <c r="I112" s="7"/>
      <c r="J112" s="7"/>
      <c r="K112" s="7"/>
      <c r="L112" s="7"/>
      <c r="M112" s="7"/>
      <c r="N112" s="7"/>
      <c r="O112" s="7"/>
      <c r="P112" s="7"/>
      <c r="Q112" s="7"/>
      <c r="R112" s="513"/>
      <c r="S112" s="513"/>
      <c r="T112" s="348"/>
      <c r="U112" s="348"/>
      <c r="V112" s="348"/>
      <c r="W112" s="348"/>
      <c r="X112" s="348"/>
      <c r="AL112" s="348"/>
      <c r="AM112" s="75"/>
      <c r="AN112" s="75"/>
      <c r="AO112" s="530"/>
      <c r="AP112" s="75"/>
      <c r="AQ112" s="75"/>
      <c r="AR112" s="75"/>
      <c r="AS112" s="75"/>
      <c r="AT112" s="75"/>
      <c r="AU112" s="75"/>
      <c r="AV112" s="75"/>
      <c r="AW112" s="75"/>
      <c r="AX112" s="75"/>
      <c r="AY112" s="75"/>
      <c r="AZ112" s="75"/>
      <c r="BA112" s="7"/>
      <c r="BB112" s="7"/>
      <c r="BC112" s="7"/>
      <c r="BD112" s="7"/>
      <c r="BE112" s="7"/>
      <c r="BF112" s="7"/>
      <c r="BG112" s="7"/>
      <c r="BH112" s="7"/>
      <c r="BI112" s="7"/>
      <c r="BJ112" s="7"/>
      <c r="BK112" s="7"/>
      <c r="BL112" s="7"/>
      <c r="BM112" s="7"/>
      <c r="BN112" s="165"/>
      <c r="BO112" s="165"/>
      <c r="BP112" s="7"/>
      <c r="BQ112" s="7"/>
      <c r="BR112" s="7"/>
      <c r="BS112" s="7"/>
      <c r="BT112" s="7"/>
      <c r="CH112" s="7"/>
      <c r="CI112" s="7"/>
      <c r="CJ112" s="7"/>
      <c r="CK112" s="198"/>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row>
    <row r="113" spans="1:114">
      <c r="A113" s="16"/>
      <c r="B113" s="199"/>
      <c r="C113" s="17"/>
      <c r="D113" s="16"/>
      <c r="E113" s="7"/>
      <c r="F113" s="7"/>
      <c r="G113" s="7"/>
      <c r="H113" s="7"/>
      <c r="I113" s="7"/>
      <c r="J113" s="7"/>
      <c r="K113" s="7"/>
      <c r="L113" s="7"/>
      <c r="M113" s="7"/>
      <c r="N113" s="7"/>
      <c r="O113" s="7"/>
      <c r="P113" s="7"/>
      <c r="Q113" s="7"/>
      <c r="R113" s="513"/>
      <c r="S113" s="513"/>
      <c r="T113" s="348"/>
      <c r="U113" s="348"/>
      <c r="V113" s="348"/>
      <c r="W113" s="348"/>
      <c r="X113" s="348"/>
      <c r="AL113" s="348"/>
      <c r="AM113" s="75"/>
      <c r="AN113" s="75"/>
      <c r="AO113" s="530"/>
      <c r="AP113" s="75"/>
      <c r="AQ113" s="75"/>
      <c r="AR113" s="75"/>
      <c r="AS113" s="75"/>
      <c r="AT113" s="75"/>
      <c r="AU113" s="75"/>
      <c r="AV113" s="75"/>
      <c r="AW113" s="75"/>
      <c r="AX113" s="75"/>
      <c r="AY113" s="75"/>
      <c r="AZ113" s="75"/>
      <c r="BA113" s="7"/>
      <c r="BB113" s="7"/>
      <c r="BC113" s="7"/>
      <c r="BD113" s="7"/>
      <c r="BE113" s="7"/>
      <c r="BF113" s="7"/>
      <c r="BG113" s="7"/>
      <c r="BH113" s="7"/>
      <c r="BI113" s="7"/>
      <c r="BJ113" s="7"/>
      <c r="BK113" s="7"/>
      <c r="BL113" s="7"/>
      <c r="BM113" s="7"/>
      <c r="BN113" s="165"/>
      <c r="BO113" s="165"/>
      <c r="BP113" s="7"/>
      <c r="BQ113" s="7"/>
      <c r="BR113" s="7"/>
      <c r="BS113" s="7"/>
      <c r="BT113" s="7"/>
      <c r="CH113" s="7"/>
      <c r="CI113" s="7"/>
      <c r="CJ113" s="7"/>
      <c r="CK113" s="198"/>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row>
    <row r="114" spans="1:114">
      <c r="A114" s="16"/>
      <c r="B114" s="199"/>
      <c r="C114" s="17"/>
      <c r="D114" s="16"/>
      <c r="E114" s="7"/>
      <c r="F114" s="7"/>
      <c r="G114" s="7"/>
      <c r="H114" s="7"/>
      <c r="I114" s="7"/>
      <c r="J114" s="7"/>
      <c r="K114" s="7"/>
      <c r="L114" s="7"/>
      <c r="M114" s="7"/>
      <c r="N114" s="7"/>
      <c r="O114" s="7"/>
      <c r="P114" s="7"/>
      <c r="Q114" s="7"/>
      <c r="R114" s="513"/>
      <c r="S114" s="513"/>
      <c r="T114" s="348"/>
      <c r="U114" s="348"/>
      <c r="V114" s="348"/>
      <c r="W114" s="348"/>
      <c r="X114" s="348"/>
      <c r="AL114" s="348"/>
      <c r="AM114" s="75"/>
      <c r="AN114" s="75"/>
      <c r="AO114" s="530"/>
      <c r="AP114" s="75"/>
      <c r="AQ114" s="75"/>
      <c r="AR114" s="75"/>
      <c r="AS114" s="75"/>
      <c r="AT114" s="75"/>
      <c r="AU114" s="75"/>
      <c r="AV114" s="75"/>
      <c r="AW114" s="75"/>
      <c r="AX114" s="75"/>
      <c r="AY114" s="75"/>
      <c r="AZ114" s="75"/>
      <c r="BA114" s="7"/>
      <c r="BB114" s="7"/>
      <c r="BC114" s="7"/>
      <c r="BD114" s="7"/>
      <c r="BE114" s="7"/>
      <c r="BF114" s="7"/>
      <c r="BG114" s="7"/>
      <c r="BH114" s="7"/>
      <c r="BI114" s="7"/>
      <c r="BJ114" s="7"/>
      <c r="BK114" s="7"/>
      <c r="BL114" s="7"/>
      <c r="BM114" s="7"/>
      <c r="BN114" s="165"/>
      <c r="BO114" s="165"/>
      <c r="BP114" s="7"/>
      <c r="BQ114" s="7"/>
      <c r="BR114" s="7"/>
      <c r="BS114" s="7"/>
      <c r="BT114" s="7"/>
      <c r="CH114" s="7"/>
      <c r="CI114" s="7"/>
      <c r="CJ114" s="7"/>
      <c r="CK114" s="198"/>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row>
    <row r="115" spans="1:114">
      <c r="A115" s="16"/>
      <c r="B115" s="199"/>
      <c r="C115" s="17"/>
      <c r="D115" s="16"/>
      <c r="E115" s="7"/>
      <c r="F115" s="7"/>
      <c r="G115" s="7"/>
      <c r="H115" s="7"/>
      <c r="I115" s="7"/>
      <c r="J115" s="7"/>
      <c r="K115" s="7"/>
      <c r="L115" s="7"/>
      <c r="M115" s="7"/>
      <c r="N115" s="7"/>
      <c r="O115" s="7"/>
      <c r="P115" s="7"/>
      <c r="Q115" s="7"/>
      <c r="R115" s="513"/>
      <c r="S115" s="513"/>
      <c r="T115" s="348"/>
      <c r="U115" s="348"/>
      <c r="V115" s="348"/>
      <c r="W115" s="348"/>
      <c r="X115" s="348"/>
      <c r="AL115" s="348"/>
      <c r="AM115" s="75"/>
      <c r="AN115" s="75"/>
      <c r="AO115" s="530"/>
      <c r="AP115" s="75"/>
      <c r="AQ115" s="75"/>
      <c r="AR115" s="75"/>
      <c r="AS115" s="75"/>
      <c r="AT115" s="75"/>
      <c r="AU115" s="75"/>
      <c r="AV115" s="75"/>
      <c r="AW115" s="75"/>
      <c r="AX115" s="75"/>
      <c r="AY115" s="75"/>
      <c r="AZ115" s="75"/>
      <c r="BA115" s="7"/>
      <c r="BB115" s="7"/>
      <c r="BC115" s="7"/>
      <c r="BD115" s="7"/>
      <c r="BE115" s="7"/>
      <c r="BF115" s="7"/>
      <c r="BG115" s="7"/>
      <c r="BH115" s="7"/>
      <c r="BI115" s="7"/>
      <c r="BJ115" s="7"/>
      <c r="BK115" s="7"/>
      <c r="BL115" s="7"/>
      <c r="BM115" s="7"/>
      <c r="BN115" s="165"/>
      <c r="BO115" s="165"/>
      <c r="BP115" s="7"/>
      <c r="BQ115" s="7"/>
      <c r="BR115" s="7"/>
      <c r="BS115" s="7"/>
      <c r="BT115" s="7"/>
      <c r="CH115" s="7"/>
      <c r="CI115" s="7"/>
      <c r="CJ115" s="7"/>
      <c r="CK115" s="198"/>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row>
    <row r="116" spans="1:114">
      <c r="A116" s="16"/>
      <c r="B116" s="199"/>
      <c r="C116" s="17"/>
      <c r="D116" s="16"/>
      <c r="E116" s="7"/>
      <c r="F116" s="7"/>
      <c r="G116" s="7"/>
      <c r="H116" s="7"/>
      <c r="I116" s="7"/>
      <c r="J116" s="7"/>
      <c r="K116" s="7"/>
      <c r="L116" s="7"/>
      <c r="M116" s="7"/>
      <c r="N116" s="7"/>
      <c r="O116" s="7"/>
      <c r="P116" s="7"/>
      <c r="Q116" s="7"/>
      <c r="R116" s="513"/>
      <c r="S116" s="513"/>
      <c r="T116" s="348"/>
      <c r="U116" s="348"/>
      <c r="V116" s="348"/>
      <c r="W116" s="348"/>
      <c r="X116" s="348"/>
      <c r="AL116" s="348"/>
      <c r="AM116" s="75"/>
      <c r="AN116" s="75"/>
      <c r="AO116" s="530"/>
      <c r="AP116" s="75"/>
      <c r="AQ116" s="75"/>
      <c r="AR116" s="75"/>
      <c r="AS116" s="75"/>
      <c r="AT116" s="75"/>
      <c r="AU116" s="75"/>
      <c r="AV116" s="75"/>
      <c r="AW116" s="75"/>
      <c r="AX116" s="75"/>
      <c r="AY116" s="75"/>
      <c r="AZ116" s="75"/>
      <c r="BA116" s="7"/>
      <c r="BB116" s="7"/>
      <c r="BC116" s="7"/>
      <c r="BD116" s="7"/>
      <c r="BE116" s="7"/>
      <c r="BF116" s="7"/>
      <c r="BG116" s="7"/>
      <c r="BH116" s="7"/>
      <c r="BI116" s="7"/>
      <c r="BJ116" s="7"/>
      <c r="BK116" s="7"/>
      <c r="BL116" s="7"/>
      <c r="BM116" s="7"/>
      <c r="BN116" s="165"/>
      <c r="BO116" s="165"/>
      <c r="BP116" s="7"/>
      <c r="BQ116" s="7"/>
      <c r="BR116" s="7"/>
      <c r="BS116" s="7"/>
      <c r="BT116" s="7"/>
      <c r="CH116" s="7"/>
      <c r="CI116" s="7"/>
      <c r="CJ116" s="7"/>
      <c r="CK116" s="198"/>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row>
    <row r="117" spans="1:114">
      <c r="A117" s="16"/>
      <c r="B117" s="199"/>
      <c r="C117" s="17"/>
      <c r="D117" s="16"/>
      <c r="E117" s="7"/>
      <c r="F117" s="7"/>
      <c r="G117" s="7"/>
      <c r="H117" s="7"/>
      <c r="I117" s="7"/>
      <c r="J117" s="7"/>
      <c r="K117" s="7"/>
      <c r="L117" s="7"/>
      <c r="M117" s="7"/>
      <c r="N117" s="7"/>
      <c r="O117" s="7"/>
      <c r="P117" s="7"/>
      <c r="Q117" s="7"/>
      <c r="R117" s="513"/>
      <c r="S117" s="513"/>
      <c r="T117" s="348"/>
      <c r="U117" s="348"/>
      <c r="V117" s="348"/>
      <c r="W117" s="348"/>
      <c r="X117" s="348"/>
      <c r="AL117" s="348"/>
      <c r="AM117" s="75"/>
      <c r="AN117" s="75"/>
      <c r="AO117" s="530"/>
      <c r="AP117" s="75"/>
      <c r="AQ117" s="75"/>
      <c r="AR117" s="75"/>
      <c r="AS117" s="75"/>
      <c r="AT117" s="75"/>
      <c r="AU117" s="75"/>
      <c r="AV117" s="75"/>
      <c r="AW117" s="75"/>
      <c r="AX117" s="75"/>
      <c r="AY117" s="75"/>
      <c r="AZ117" s="75"/>
      <c r="BA117" s="7"/>
      <c r="BB117" s="7"/>
      <c r="BC117" s="7"/>
      <c r="BD117" s="7"/>
      <c r="BE117" s="7"/>
      <c r="BF117" s="7"/>
      <c r="BG117" s="7"/>
      <c r="BH117" s="7"/>
      <c r="BI117" s="7"/>
      <c r="BJ117" s="7"/>
      <c r="BK117" s="7"/>
      <c r="BL117" s="7"/>
      <c r="BM117" s="7"/>
      <c r="BN117" s="165"/>
      <c r="BO117" s="165"/>
      <c r="BP117" s="7"/>
      <c r="BQ117" s="7"/>
      <c r="BR117" s="7"/>
      <c r="BS117" s="7"/>
      <c r="BT117" s="7"/>
      <c r="CH117" s="7"/>
      <c r="CI117" s="7"/>
      <c r="CJ117" s="7"/>
      <c r="CK117" s="198"/>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row>
    <row r="118" spans="1:114">
      <c r="A118" s="16"/>
      <c r="B118" s="199"/>
      <c r="C118" s="17"/>
      <c r="D118" s="16"/>
      <c r="E118" s="7"/>
      <c r="F118" s="7"/>
      <c r="G118" s="7"/>
      <c r="H118" s="7"/>
      <c r="I118" s="7"/>
      <c r="J118" s="7"/>
      <c r="K118" s="7"/>
      <c r="L118" s="7"/>
      <c r="M118" s="7"/>
      <c r="N118" s="7"/>
      <c r="O118" s="7"/>
      <c r="P118" s="7"/>
      <c r="Q118" s="7"/>
      <c r="R118" s="513"/>
      <c r="S118" s="513"/>
      <c r="T118" s="348"/>
      <c r="U118" s="348"/>
      <c r="V118" s="348"/>
      <c r="W118" s="348"/>
      <c r="X118" s="348"/>
      <c r="AL118" s="348"/>
      <c r="AM118" s="75"/>
      <c r="AN118" s="75"/>
      <c r="AO118" s="530"/>
      <c r="AP118" s="75"/>
      <c r="AQ118" s="75"/>
      <c r="AR118" s="75"/>
      <c r="AS118" s="75"/>
      <c r="AT118" s="75"/>
      <c r="AU118" s="75"/>
      <c r="AV118" s="75"/>
      <c r="AW118" s="75"/>
      <c r="AX118" s="75"/>
      <c r="AY118" s="75"/>
      <c r="AZ118" s="75"/>
      <c r="BA118" s="7"/>
      <c r="BB118" s="7"/>
      <c r="BC118" s="7"/>
      <c r="BD118" s="7"/>
      <c r="BE118" s="7"/>
      <c r="BF118" s="7"/>
      <c r="BG118" s="7"/>
      <c r="BH118" s="7"/>
      <c r="BI118" s="7"/>
      <c r="BJ118" s="7"/>
      <c r="BK118" s="7"/>
      <c r="BL118" s="7"/>
      <c r="BM118" s="7"/>
      <c r="BN118" s="165"/>
      <c r="BO118" s="165"/>
      <c r="BP118" s="7"/>
      <c r="BQ118" s="7"/>
      <c r="BR118" s="7"/>
      <c r="BS118" s="7"/>
      <c r="BT118" s="7"/>
      <c r="CH118" s="7"/>
      <c r="CI118" s="7"/>
      <c r="CJ118" s="7"/>
      <c r="CK118" s="198"/>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row>
    <row r="119" spans="1:114">
      <c r="A119" s="16"/>
      <c r="B119" s="199"/>
      <c r="C119" s="17"/>
      <c r="D119" s="16"/>
      <c r="E119" s="7"/>
      <c r="F119" s="7"/>
      <c r="G119" s="7"/>
      <c r="H119" s="7"/>
      <c r="I119" s="7"/>
      <c r="J119" s="7"/>
      <c r="K119" s="7"/>
      <c r="L119" s="7"/>
      <c r="M119" s="7"/>
      <c r="N119" s="7"/>
      <c r="O119" s="7"/>
      <c r="P119" s="7"/>
      <c r="Q119" s="7"/>
      <c r="R119" s="513"/>
      <c r="S119" s="513"/>
      <c r="T119" s="348"/>
      <c r="U119" s="348"/>
      <c r="V119" s="348"/>
      <c r="W119" s="348"/>
      <c r="X119" s="348"/>
      <c r="AL119" s="348"/>
      <c r="AM119" s="75"/>
      <c r="AN119" s="75"/>
      <c r="AO119" s="530"/>
      <c r="AP119" s="75"/>
      <c r="AQ119" s="75"/>
      <c r="AR119" s="75"/>
      <c r="AS119" s="75"/>
      <c r="AT119" s="75"/>
      <c r="AU119" s="75"/>
      <c r="AV119" s="75"/>
      <c r="AW119" s="75"/>
      <c r="AX119" s="75"/>
      <c r="AY119" s="75"/>
      <c r="AZ119" s="75"/>
      <c r="BA119" s="7"/>
      <c r="BB119" s="7"/>
      <c r="BC119" s="7"/>
      <c r="BD119" s="7"/>
      <c r="BE119" s="7"/>
      <c r="BF119" s="7"/>
      <c r="BG119" s="7"/>
      <c r="BH119" s="7"/>
      <c r="BI119" s="7"/>
      <c r="BJ119" s="7"/>
      <c r="BK119" s="7"/>
      <c r="BL119" s="7"/>
      <c r="BM119" s="7"/>
      <c r="BN119" s="165"/>
      <c r="BO119" s="165"/>
      <c r="BP119" s="7"/>
      <c r="BQ119" s="7"/>
      <c r="BR119" s="7"/>
      <c r="BS119" s="7"/>
      <c r="BT119" s="7"/>
      <c r="CH119" s="7"/>
      <c r="CI119" s="7"/>
      <c r="CJ119" s="7"/>
      <c r="CK119" s="198"/>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row>
    <row r="120" spans="1:114">
      <c r="A120" s="16"/>
      <c r="B120" s="199"/>
      <c r="C120" s="17"/>
      <c r="D120" s="16"/>
      <c r="E120" s="7"/>
      <c r="F120" s="7"/>
      <c r="G120" s="7"/>
      <c r="H120" s="7"/>
      <c r="I120" s="7"/>
      <c r="J120" s="7"/>
      <c r="K120" s="7"/>
      <c r="L120" s="7"/>
      <c r="M120" s="7"/>
      <c r="N120" s="7"/>
      <c r="O120" s="7"/>
      <c r="P120" s="7"/>
      <c r="Q120" s="7"/>
      <c r="R120" s="513"/>
      <c r="S120" s="513"/>
      <c r="T120" s="348"/>
      <c r="U120" s="348"/>
      <c r="V120" s="348"/>
      <c r="W120" s="348"/>
      <c r="X120" s="348"/>
      <c r="AL120" s="348"/>
      <c r="AM120" s="75"/>
      <c r="AN120" s="75"/>
      <c r="AO120" s="530"/>
      <c r="AP120" s="75"/>
      <c r="AQ120" s="75"/>
      <c r="AR120" s="75"/>
      <c r="AS120" s="75"/>
      <c r="AT120" s="75"/>
      <c r="AU120" s="75"/>
      <c r="AV120" s="75"/>
      <c r="AW120" s="75"/>
      <c r="AX120" s="75"/>
      <c r="AY120" s="75"/>
      <c r="AZ120" s="75"/>
      <c r="BA120" s="7"/>
      <c r="BB120" s="7"/>
      <c r="BC120" s="7"/>
      <c r="BD120" s="7"/>
      <c r="BE120" s="7"/>
      <c r="BF120" s="7"/>
      <c r="BG120" s="7"/>
      <c r="BH120" s="7"/>
      <c r="BI120" s="7"/>
      <c r="BJ120" s="7"/>
      <c r="BK120" s="7"/>
      <c r="BL120" s="7"/>
      <c r="BM120" s="7"/>
      <c r="BN120" s="165"/>
      <c r="BO120" s="165"/>
      <c r="BP120" s="7"/>
      <c r="BQ120" s="7"/>
      <c r="BR120" s="7"/>
      <c r="BS120" s="7"/>
      <c r="BT120" s="7"/>
      <c r="CH120" s="7"/>
      <c r="CI120" s="7"/>
      <c r="CJ120" s="7"/>
      <c r="CK120" s="198"/>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row>
    <row r="121" spans="1:114">
      <c r="A121" s="16"/>
      <c r="B121" s="199"/>
      <c r="C121" s="17"/>
      <c r="D121" s="16"/>
      <c r="E121" s="7"/>
      <c r="F121" s="7"/>
      <c r="G121" s="7"/>
      <c r="H121" s="7"/>
      <c r="I121" s="7"/>
      <c r="J121" s="7"/>
      <c r="K121" s="7"/>
      <c r="L121" s="7"/>
      <c r="M121" s="7"/>
      <c r="N121" s="7"/>
      <c r="O121" s="7"/>
      <c r="P121" s="7"/>
      <c r="Q121" s="7"/>
      <c r="R121" s="513"/>
      <c r="S121" s="513"/>
      <c r="T121" s="348"/>
      <c r="U121" s="348"/>
      <c r="V121" s="348"/>
      <c r="W121" s="348"/>
      <c r="X121" s="348"/>
      <c r="AL121" s="348"/>
      <c r="AM121" s="75"/>
      <c r="AN121" s="75"/>
      <c r="AO121" s="530"/>
      <c r="AP121" s="75"/>
      <c r="AQ121" s="75"/>
      <c r="AR121" s="75"/>
      <c r="AS121" s="75"/>
      <c r="AT121" s="75"/>
      <c r="AU121" s="75"/>
      <c r="AV121" s="75"/>
      <c r="AW121" s="75"/>
      <c r="AX121" s="75"/>
      <c r="AY121" s="75"/>
      <c r="AZ121" s="75"/>
      <c r="BA121" s="7"/>
      <c r="BB121" s="7"/>
      <c r="BC121" s="7"/>
      <c r="BD121" s="7"/>
      <c r="BE121" s="7"/>
      <c r="BF121" s="7"/>
      <c r="BG121" s="7"/>
      <c r="BH121" s="7"/>
      <c r="BI121" s="7"/>
      <c r="BJ121" s="7"/>
      <c r="BK121" s="7"/>
      <c r="BL121" s="7"/>
      <c r="BM121" s="7"/>
      <c r="BN121" s="165"/>
      <c r="BO121" s="165"/>
      <c r="BP121" s="7"/>
      <c r="BQ121" s="7"/>
      <c r="BR121" s="7"/>
      <c r="BS121" s="7"/>
      <c r="BT121" s="7"/>
      <c r="CH121" s="7"/>
      <c r="CI121" s="7"/>
      <c r="CJ121" s="7"/>
      <c r="CK121" s="198"/>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row>
    <row r="122" spans="1:114">
      <c r="A122" s="16"/>
      <c r="B122" s="199"/>
      <c r="C122" s="17"/>
      <c r="D122" s="16"/>
      <c r="E122" s="7"/>
      <c r="F122" s="7"/>
      <c r="G122" s="7"/>
      <c r="H122" s="7"/>
      <c r="I122" s="7"/>
      <c r="J122" s="7"/>
      <c r="K122" s="7"/>
      <c r="L122" s="7"/>
      <c r="M122" s="7"/>
      <c r="N122" s="7"/>
      <c r="O122" s="7"/>
      <c r="P122" s="7"/>
      <c r="Q122" s="7"/>
      <c r="R122" s="513"/>
      <c r="S122" s="513"/>
      <c r="T122" s="348"/>
      <c r="U122" s="348"/>
      <c r="V122" s="348"/>
      <c r="W122" s="348"/>
      <c r="X122" s="348"/>
      <c r="AL122" s="348"/>
      <c r="AM122" s="75"/>
      <c r="AN122" s="75"/>
      <c r="AO122" s="530"/>
      <c r="AP122" s="75"/>
      <c r="AQ122" s="75"/>
      <c r="AR122" s="75"/>
      <c r="AS122" s="75"/>
      <c r="AT122" s="75"/>
      <c r="AU122" s="75"/>
      <c r="AV122" s="75"/>
      <c r="AW122" s="75"/>
      <c r="AX122" s="75"/>
      <c r="AY122" s="75"/>
      <c r="AZ122" s="75"/>
      <c r="BA122" s="7"/>
      <c r="BB122" s="7"/>
      <c r="BC122" s="7"/>
      <c r="BD122" s="7"/>
      <c r="BE122" s="7"/>
      <c r="BF122" s="7"/>
      <c r="BG122" s="7"/>
      <c r="BH122" s="7"/>
      <c r="BI122" s="7"/>
      <c r="BJ122" s="7"/>
      <c r="BK122" s="7"/>
      <c r="BL122" s="7"/>
      <c r="BM122" s="7"/>
      <c r="BN122" s="165"/>
      <c r="BO122" s="165"/>
      <c r="BP122" s="7"/>
      <c r="BQ122" s="7"/>
      <c r="BR122" s="7"/>
      <c r="BS122" s="7"/>
      <c r="BT122" s="7"/>
      <c r="CH122" s="7"/>
      <c r="CI122" s="7"/>
      <c r="CJ122" s="7"/>
      <c r="CK122" s="198"/>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row>
    <row r="123" spans="1:114">
      <c r="A123" s="16"/>
      <c r="B123" s="199"/>
      <c r="C123" s="17"/>
      <c r="D123" s="16"/>
      <c r="E123" s="7"/>
      <c r="F123" s="7"/>
      <c r="G123" s="7"/>
      <c r="H123" s="7"/>
      <c r="I123" s="7"/>
      <c r="J123" s="7"/>
      <c r="K123" s="7"/>
      <c r="L123" s="7"/>
      <c r="M123" s="7"/>
      <c r="N123" s="7"/>
      <c r="O123" s="7"/>
      <c r="P123" s="7"/>
      <c r="Q123" s="7"/>
      <c r="R123" s="513"/>
      <c r="S123" s="513"/>
      <c r="T123" s="348"/>
      <c r="U123" s="348"/>
      <c r="V123" s="348"/>
      <c r="W123" s="348"/>
      <c r="X123" s="348"/>
      <c r="AL123" s="348"/>
      <c r="AM123" s="75"/>
      <c r="AN123" s="75"/>
      <c r="AO123" s="530"/>
      <c r="AP123" s="75"/>
      <c r="AQ123" s="75"/>
      <c r="AR123" s="75"/>
      <c r="AS123" s="75"/>
      <c r="AT123" s="75"/>
      <c r="AU123" s="75"/>
      <c r="AV123" s="75"/>
      <c r="AW123" s="75"/>
      <c r="AX123" s="75"/>
      <c r="AY123" s="75"/>
      <c r="AZ123" s="75"/>
      <c r="BA123" s="7"/>
      <c r="BB123" s="7"/>
      <c r="BC123" s="7"/>
      <c r="BD123" s="7"/>
      <c r="BE123" s="7"/>
      <c r="BF123" s="7"/>
      <c r="BG123" s="7"/>
      <c r="BH123" s="7"/>
      <c r="BI123" s="7"/>
      <c r="BJ123" s="7"/>
      <c r="BK123" s="7"/>
      <c r="BL123" s="7"/>
      <c r="BM123" s="7"/>
      <c r="BN123" s="165"/>
      <c r="BO123" s="165"/>
      <c r="BP123" s="7"/>
      <c r="BQ123" s="7"/>
      <c r="BR123" s="7"/>
      <c r="BS123" s="7"/>
      <c r="BT123" s="7"/>
      <c r="CH123" s="7"/>
      <c r="CI123" s="7"/>
      <c r="CJ123" s="7"/>
      <c r="CK123" s="198"/>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row>
    <row r="124" spans="1:114">
      <c r="A124" s="16"/>
      <c r="B124" s="199"/>
      <c r="C124" s="17"/>
      <c r="D124" s="16"/>
      <c r="E124" s="7"/>
      <c r="F124" s="7"/>
      <c r="G124" s="7"/>
      <c r="H124" s="7"/>
      <c r="I124" s="7"/>
      <c r="J124" s="7"/>
      <c r="K124" s="7"/>
      <c r="L124" s="7"/>
      <c r="M124" s="7"/>
      <c r="N124" s="7"/>
      <c r="O124" s="7"/>
      <c r="P124" s="7"/>
      <c r="Q124" s="7"/>
      <c r="R124" s="513"/>
      <c r="S124" s="513"/>
      <c r="T124" s="348"/>
      <c r="U124" s="348"/>
      <c r="V124" s="348"/>
      <c r="W124" s="348"/>
      <c r="X124" s="348"/>
      <c r="AL124" s="348"/>
      <c r="AM124" s="75"/>
      <c r="AN124" s="75"/>
      <c r="AO124" s="530"/>
      <c r="AP124" s="75"/>
      <c r="AQ124" s="75"/>
      <c r="AR124" s="75"/>
      <c r="AS124" s="75"/>
      <c r="AT124" s="75"/>
      <c r="AU124" s="75"/>
      <c r="AV124" s="75"/>
      <c r="AW124" s="75"/>
      <c r="AX124" s="75"/>
      <c r="AY124" s="75"/>
      <c r="AZ124" s="75"/>
      <c r="BA124" s="7"/>
      <c r="BB124" s="7"/>
      <c r="BC124" s="7"/>
      <c r="BD124" s="7"/>
      <c r="BE124" s="7"/>
      <c r="BF124" s="7"/>
      <c r="BG124" s="7"/>
      <c r="BH124" s="7"/>
      <c r="BI124" s="7"/>
      <c r="BJ124" s="7"/>
      <c r="BK124" s="7"/>
      <c r="BL124" s="7"/>
      <c r="BM124" s="7"/>
      <c r="BN124" s="165"/>
      <c r="BO124" s="165"/>
      <c r="BP124" s="7"/>
      <c r="BQ124" s="7"/>
      <c r="BR124" s="7"/>
      <c r="BS124" s="7"/>
      <c r="BT124" s="7"/>
      <c r="CH124" s="7"/>
      <c r="CI124" s="7"/>
      <c r="CJ124" s="7"/>
      <c r="CK124" s="198"/>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row>
    <row r="125" spans="1:114">
      <c r="A125" s="16"/>
      <c r="B125" s="199"/>
      <c r="C125" s="17"/>
      <c r="D125" s="16"/>
      <c r="E125" s="7"/>
      <c r="F125" s="7"/>
      <c r="G125" s="7"/>
      <c r="H125" s="7"/>
      <c r="I125" s="7"/>
      <c r="J125" s="7"/>
      <c r="K125" s="7"/>
      <c r="L125" s="7"/>
      <c r="M125" s="7"/>
      <c r="N125" s="7"/>
      <c r="O125" s="7"/>
      <c r="P125" s="7"/>
      <c r="Q125" s="7"/>
      <c r="R125" s="513"/>
      <c r="S125" s="513"/>
      <c r="T125" s="348"/>
      <c r="U125" s="348"/>
      <c r="V125" s="348"/>
      <c r="W125" s="348"/>
      <c r="X125" s="348"/>
      <c r="AL125" s="348"/>
      <c r="AM125" s="75"/>
      <c r="AN125" s="75"/>
      <c r="AO125" s="530"/>
      <c r="AP125" s="75"/>
      <c r="AQ125" s="75"/>
      <c r="AR125" s="75"/>
      <c r="AS125" s="75"/>
      <c r="AT125" s="75"/>
      <c r="AU125" s="75"/>
      <c r="AV125" s="75"/>
      <c r="AW125" s="75"/>
      <c r="AX125" s="75"/>
      <c r="AY125" s="75"/>
      <c r="AZ125" s="75"/>
      <c r="BA125" s="7"/>
      <c r="BB125" s="7"/>
      <c r="BC125" s="7"/>
      <c r="BD125" s="7"/>
      <c r="BE125" s="7"/>
      <c r="BF125" s="7"/>
      <c r="BG125" s="7"/>
      <c r="BH125" s="7"/>
      <c r="BI125" s="7"/>
      <c r="BJ125" s="7"/>
      <c r="BK125" s="7"/>
      <c r="BL125" s="7"/>
      <c r="BM125" s="7"/>
      <c r="BN125" s="165"/>
      <c r="BO125" s="165"/>
      <c r="BP125" s="7"/>
      <c r="BQ125" s="7"/>
      <c r="BR125" s="7"/>
      <c r="BS125" s="7"/>
      <c r="BT125" s="7"/>
      <c r="CH125" s="7"/>
      <c r="CI125" s="7"/>
      <c r="CJ125" s="7"/>
      <c r="CK125" s="198"/>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row>
    <row r="126" spans="1:114">
      <c r="A126" s="16"/>
      <c r="B126" s="199"/>
      <c r="C126" s="17"/>
      <c r="D126" s="16"/>
      <c r="E126" s="7"/>
      <c r="F126" s="7"/>
      <c r="G126" s="7"/>
      <c r="H126" s="7"/>
      <c r="I126" s="7"/>
      <c r="J126" s="7"/>
      <c r="K126" s="7"/>
      <c r="L126" s="7"/>
      <c r="M126" s="7"/>
      <c r="N126" s="7"/>
      <c r="O126" s="7"/>
      <c r="P126" s="7"/>
      <c r="Q126" s="7"/>
      <c r="R126" s="513"/>
      <c r="S126" s="513"/>
      <c r="T126" s="348"/>
      <c r="U126" s="348"/>
      <c r="V126" s="348"/>
      <c r="W126" s="348"/>
      <c r="X126" s="348"/>
      <c r="AL126" s="348"/>
      <c r="AM126" s="75"/>
      <c r="AN126" s="75"/>
      <c r="AO126" s="530"/>
      <c r="AP126" s="75"/>
      <c r="AQ126" s="75"/>
      <c r="AR126" s="75"/>
      <c r="AS126" s="75"/>
      <c r="AT126" s="75"/>
      <c r="AU126" s="75"/>
      <c r="AV126" s="75"/>
      <c r="AW126" s="75"/>
      <c r="AX126" s="75"/>
      <c r="AY126" s="75"/>
      <c r="AZ126" s="75"/>
      <c r="BA126" s="7"/>
      <c r="BB126" s="7"/>
      <c r="BC126" s="7"/>
      <c r="BD126" s="7"/>
      <c r="BE126" s="7"/>
      <c r="BF126" s="7"/>
      <c r="BG126" s="7"/>
      <c r="BH126" s="7"/>
      <c r="BI126" s="7"/>
      <c r="BJ126" s="7"/>
      <c r="BK126" s="7"/>
      <c r="BL126" s="7"/>
      <c r="BM126" s="7"/>
      <c r="BN126" s="165"/>
      <c r="BO126" s="165"/>
      <c r="BP126" s="7"/>
      <c r="BQ126" s="7"/>
      <c r="BR126" s="7"/>
      <c r="BS126" s="7"/>
      <c r="BT126" s="7"/>
      <c r="CH126" s="7"/>
      <c r="CI126" s="7"/>
      <c r="CJ126" s="7"/>
      <c r="CK126" s="198"/>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row>
    <row r="127" spans="1:114">
      <c r="A127" s="16"/>
      <c r="B127" s="199"/>
      <c r="C127" s="17"/>
      <c r="D127" s="16"/>
      <c r="E127" s="7"/>
      <c r="F127" s="7"/>
      <c r="G127" s="7"/>
      <c r="H127" s="7"/>
      <c r="I127" s="7"/>
      <c r="J127" s="7"/>
      <c r="K127" s="7"/>
      <c r="L127" s="7"/>
      <c r="M127" s="7"/>
      <c r="N127" s="7"/>
      <c r="O127" s="7"/>
      <c r="P127" s="7"/>
      <c r="Q127" s="7"/>
      <c r="R127" s="513"/>
      <c r="S127" s="513"/>
      <c r="T127" s="348"/>
      <c r="U127" s="348"/>
      <c r="V127" s="348"/>
      <c r="W127" s="348"/>
      <c r="X127" s="348"/>
      <c r="AL127" s="348"/>
      <c r="AM127" s="75"/>
      <c r="AN127" s="75"/>
      <c r="AO127" s="530"/>
      <c r="AP127" s="75"/>
      <c r="AQ127" s="75"/>
      <c r="AR127" s="75"/>
      <c r="AS127" s="75"/>
      <c r="AT127" s="75"/>
      <c r="AU127" s="75"/>
      <c r="AV127" s="75"/>
      <c r="AW127" s="75"/>
      <c r="AX127" s="75"/>
      <c r="AY127" s="75"/>
      <c r="AZ127" s="75"/>
      <c r="BA127" s="7"/>
      <c r="BB127" s="7"/>
      <c r="BC127" s="7"/>
      <c r="BD127" s="7"/>
      <c r="BE127" s="7"/>
      <c r="BF127" s="7"/>
      <c r="BG127" s="7"/>
      <c r="BH127" s="7"/>
      <c r="BI127" s="7"/>
      <c r="BJ127" s="7"/>
      <c r="BK127" s="7"/>
      <c r="BL127" s="7"/>
      <c r="BM127" s="7"/>
      <c r="BN127" s="165"/>
      <c r="BO127" s="165"/>
      <c r="BP127" s="7"/>
      <c r="BQ127" s="7"/>
      <c r="BR127" s="7"/>
      <c r="BS127" s="7"/>
      <c r="BT127" s="7"/>
      <c r="CH127" s="7"/>
      <c r="CI127" s="7"/>
      <c r="CJ127" s="7"/>
      <c r="CK127" s="198"/>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row>
    <row r="128" spans="1:114">
      <c r="A128" s="16"/>
      <c r="B128" s="199"/>
      <c r="C128" s="17"/>
      <c r="D128" s="16"/>
      <c r="E128" s="7"/>
      <c r="F128" s="7"/>
      <c r="G128" s="7"/>
      <c r="H128" s="7"/>
      <c r="I128" s="7"/>
      <c r="J128" s="7"/>
      <c r="K128" s="7"/>
      <c r="L128" s="7"/>
      <c r="M128" s="7"/>
      <c r="N128" s="7"/>
      <c r="O128" s="7"/>
      <c r="P128" s="7"/>
      <c r="Q128" s="7"/>
      <c r="R128" s="513"/>
      <c r="S128" s="513"/>
      <c r="T128" s="348"/>
      <c r="U128" s="348"/>
      <c r="V128" s="348"/>
      <c r="W128" s="348"/>
      <c r="X128" s="348"/>
      <c r="AL128" s="348"/>
      <c r="AM128" s="75"/>
      <c r="AN128" s="75"/>
      <c r="AO128" s="530"/>
      <c r="AP128" s="75"/>
      <c r="AQ128" s="75"/>
      <c r="AR128" s="75"/>
      <c r="AS128" s="75"/>
      <c r="AT128" s="75"/>
      <c r="AU128" s="75"/>
      <c r="AV128" s="75"/>
      <c r="AW128" s="75"/>
      <c r="AX128" s="75"/>
      <c r="AY128" s="75"/>
      <c r="AZ128" s="75"/>
      <c r="BA128" s="7"/>
      <c r="BB128" s="7"/>
      <c r="BC128" s="7"/>
      <c r="BD128" s="7"/>
      <c r="BE128" s="7"/>
      <c r="BF128" s="7"/>
      <c r="BG128" s="7"/>
      <c r="BH128" s="7"/>
      <c r="BI128" s="7"/>
      <c r="BJ128" s="7"/>
      <c r="BK128" s="7"/>
      <c r="BL128" s="7"/>
      <c r="BM128" s="7"/>
      <c r="BN128" s="165"/>
      <c r="BO128" s="165"/>
      <c r="BP128" s="7"/>
      <c r="BQ128" s="7"/>
      <c r="BR128" s="7"/>
      <c r="BS128" s="7"/>
      <c r="BT128" s="7"/>
      <c r="CH128" s="7"/>
      <c r="CI128" s="7"/>
      <c r="CJ128" s="7"/>
      <c r="CK128" s="198"/>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row>
    <row r="129" spans="1:114">
      <c r="A129" s="16"/>
      <c r="B129" s="199"/>
      <c r="C129" s="17"/>
      <c r="D129" s="16"/>
      <c r="E129" s="7"/>
      <c r="F129" s="7"/>
      <c r="G129" s="7"/>
      <c r="H129" s="7"/>
      <c r="I129" s="7"/>
      <c r="J129" s="7"/>
      <c r="K129" s="7"/>
      <c r="L129" s="7"/>
      <c r="M129" s="7"/>
      <c r="N129" s="7"/>
      <c r="O129" s="7"/>
      <c r="P129" s="7"/>
      <c r="Q129" s="7"/>
      <c r="R129" s="513"/>
      <c r="S129" s="513"/>
      <c r="T129" s="348"/>
      <c r="U129" s="348"/>
      <c r="V129" s="348"/>
      <c r="W129" s="348"/>
      <c r="X129" s="348"/>
      <c r="AL129" s="348"/>
      <c r="AM129" s="75"/>
      <c r="AN129" s="75"/>
      <c r="AO129" s="530"/>
      <c r="AP129" s="75"/>
      <c r="AQ129" s="75"/>
      <c r="AR129" s="75"/>
      <c r="AS129" s="75"/>
      <c r="AT129" s="75"/>
      <c r="AU129" s="75"/>
      <c r="AV129" s="75"/>
      <c r="AW129" s="75"/>
      <c r="AX129" s="75"/>
      <c r="AY129" s="75"/>
      <c r="AZ129" s="75"/>
      <c r="BA129" s="7"/>
      <c r="BB129" s="7"/>
      <c r="BC129" s="7"/>
      <c r="BD129" s="7"/>
      <c r="BE129" s="7"/>
      <c r="BF129" s="7"/>
      <c r="BG129" s="7"/>
      <c r="BH129" s="7"/>
      <c r="BI129" s="7"/>
      <c r="BJ129" s="7"/>
      <c r="BK129" s="7"/>
      <c r="BL129" s="7"/>
      <c r="BM129" s="7"/>
      <c r="BN129" s="165"/>
      <c r="BO129" s="165"/>
      <c r="BP129" s="7"/>
      <c r="BQ129" s="7"/>
      <c r="BR129" s="7"/>
      <c r="BS129" s="7"/>
      <c r="BT129" s="7"/>
      <c r="CH129" s="7"/>
      <c r="CI129" s="7"/>
      <c r="CJ129" s="7"/>
      <c r="CK129" s="198"/>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row>
    <row r="130" spans="1:114">
      <c r="A130" s="16"/>
      <c r="B130" s="199"/>
      <c r="C130" s="17"/>
      <c r="D130" s="16"/>
      <c r="E130" s="7"/>
      <c r="F130" s="7"/>
      <c r="G130" s="7"/>
      <c r="H130" s="7"/>
      <c r="I130" s="7"/>
      <c r="J130" s="7"/>
      <c r="K130" s="7"/>
      <c r="L130" s="7"/>
      <c r="M130" s="7"/>
      <c r="N130" s="7"/>
      <c r="O130" s="7"/>
      <c r="P130" s="7"/>
      <c r="Q130" s="7"/>
      <c r="R130" s="513"/>
      <c r="S130" s="513"/>
      <c r="T130" s="348"/>
      <c r="U130" s="348"/>
      <c r="V130" s="348"/>
      <c r="W130" s="348"/>
      <c r="X130" s="348"/>
      <c r="AL130" s="348"/>
      <c r="AM130" s="75"/>
      <c r="AN130" s="75"/>
      <c r="AO130" s="530"/>
      <c r="AP130" s="75"/>
      <c r="AQ130" s="75"/>
      <c r="AR130" s="75"/>
      <c r="AS130" s="75"/>
      <c r="AT130" s="75"/>
      <c r="AU130" s="75"/>
      <c r="AV130" s="75"/>
      <c r="AW130" s="75"/>
      <c r="AX130" s="75"/>
      <c r="AY130" s="75"/>
      <c r="AZ130" s="75"/>
      <c r="BA130" s="7"/>
      <c r="BB130" s="7"/>
      <c r="BC130" s="7"/>
      <c r="BD130" s="7"/>
      <c r="BE130" s="7"/>
      <c r="BF130" s="7"/>
      <c r="BG130" s="7"/>
      <c r="BH130" s="7"/>
      <c r="BI130" s="7"/>
      <c r="BJ130" s="7"/>
      <c r="BK130" s="7"/>
      <c r="BL130" s="7"/>
      <c r="BM130" s="7"/>
      <c r="BN130" s="165"/>
      <c r="BO130" s="165"/>
      <c r="BP130" s="7"/>
      <c r="BQ130" s="7"/>
      <c r="BR130" s="7"/>
      <c r="BS130" s="7"/>
      <c r="BT130" s="7"/>
      <c r="CH130" s="7"/>
      <c r="CI130" s="7"/>
      <c r="CJ130" s="7"/>
      <c r="CK130" s="198"/>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row>
    <row r="131" spans="1:114">
      <c r="A131" s="16"/>
      <c r="B131" s="199"/>
      <c r="C131" s="17"/>
      <c r="D131" s="16"/>
      <c r="E131" s="7"/>
      <c r="F131" s="7"/>
      <c r="G131" s="7"/>
      <c r="H131" s="7"/>
      <c r="I131" s="7"/>
      <c r="J131" s="7"/>
      <c r="K131" s="7"/>
      <c r="L131" s="7"/>
      <c r="M131" s="7"/>
      <c r="N131" s="7"/>
      <c r="O131" s="7"/>
      <c r="P131" s="7"/>
      <c r="Q131" s="7"/>
      <c r="R131" s="513"/>
      <c r="S131" s="513"/>
      <c r="T131" s="348"/>
      <c r="U131" s="348"/>
      <c r="V131" s="348"/>
      <c r="W131" s="348"/>
      <c r="X131" s="348"/>
      <c r="AL131" s="348"/>
      <c r="AM131" s="75"/>
      <c r="AN131" s="75"/>
      <c r="AO131" s="530"/>
      <c r="AP131" s="75"/>
      <c r="AQ131" s="75"/>
      <c r="AR131" s="75"/>
      <c r="AS131" s="75"/>
      <c r="AT131" s="75"/>
      <c r="AU131" s="75"/>
      <c r="AV131" s="75"/>
      <c r="AW131" s="75"/>
      <c r="AX131" s="75"/>
      <c r="AY131" s="75"/>
      <c r="AZ131" s="75"/>
      <c r="BA131" s="7"/>
      <c r="BB131" s="7"/>
      <c r="BC131" s="7"/>
      <c r="BD131" s="7"/>
      <c r="BE131" s="7"/>
      <c r="BF131" s="7"/>
      <c r="BG131" s="7"/>
      <c r="BH131" s="7"/>
      <c r="BI131" s="7"/>
      <c r="BJ131" s="7"/>
      <c r="BK131" s="7"/>
      <c r="BL131" s="7"/>
      <c r="BM131" s="7"/>
      <c r="BN131" s="165"/>
      <c r="BO131" s="165"/>
      <c r="BP131" s="7"/>
      <c r="BQ131" s="7"/>
      <c r="BR131" s="7"/>
      <c r="BS131" s="7"/>
      <c r="BT131" s="7"/>
      <c r="CH131" s="7"/>
      <c r="CI131" s="7"/>
      <c r="CJ131" s="7"/>
      <c r="CK131" s="198"/>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row>
    <row r="132" spans="1:114">
      <c r="A132" s="16"/>
      <c r="B132" s="199"/>
      <c r="C132" s="17"/>
      <c r="D132" s="16"/>
      <c r="E132" s="7"/>
      <c r="F132" s="7"/>
      <c r="G132" s="7"/>
      <c r="H132" s="7"/>
      <c r="I132" s="7"/>
      <c r="J132" s="7"/>
      <c r="K132" s="7"/>
      <c r="L132" s="7"/>
      <c r="M132" s="7"/>
      <c r="N132" s="7"/>
      <c r="O132" s="7"/>
      <c r="P132" s="7"/>
      <c r="Q132" s="7"/>
      <c r="R132" s="513"/>
      <c r="S132" s="513"/>
      <c r="T132" s="348"/>
      <c r="U132" s="348"/>
      <c r="V132" s="348"/>
      <c r="W132" s="348"/>
      <c r="X132" s="348"/>
      <c r="AL132" s="348"/>
      <c r="AM132" s="75"/>
      <c r="AN132" s="75"/>
      <c r="AO132" s="530"/>
      <c r="AP132" s="75"/>
      <c r="AQ132" s="75"/>
      <c r="AR132" s="75"/>
      <c r="AS132" s="75"/>
      <c r="AT132" s="75"/>
      <c r="AU132" s="75"/>
      <c r="AV132" s="75"/>
      <c r="AW132" s="75"/>
      <c r="AX132" s="75"/>
      <c r="AY132" s="75"/>
      <c r="AZ132" s="75"/>
      <c r="BA132" s="7"/>
      <c r="BB132" s="7"/>
      <c r="BC132" s="7"/>
      <c r="BD132" s="7"/>
      <c r="BE132" s="7"/>
      <c r="BF132" s="7"/>
      <c r="BG132" s="7"/>
      <c r="BH132" s="7"/>
      <c r="BI132" s="7"/>
      <c r="BJ132" s="7"/>
      <c r="BK132" s="7"/>
      <c r="BL132" s="7"/>
      <c r="BM132" s="7"/>
      <c r="BN132" s="165"/>
      <c r="BO132" s="165"/>
      <c r="BP132" s="7"/>
      <c r="BQ132" s="7"/>
      <c r="BR132" s="7"/>
      <c r="BS132" s="7"/>
      <c r="BT132" s="7"/>
      <c r="CH132" s="7"/>
      <c r="CI132" s="7"/>
      <c r="CJ132" s="7"/>
      <c r="CK132" s="198"/>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row>
    <row r="133" spans="1:114">
      <c r="A133" s="16"/>
      <c r="B133" s="199"/>
      <c r="C133" s="17"/>
      <c r="D133" s="16"/>
      <c r="E133" s="7"/>
      <c r="F133" s="7"/>
      <c r="G133" s="7"/>
      <c r="H133" s="7"/>
      <c r="I133" s="7"/>
      <c r="J133" s="7"/>
      <c r="K133" s="7"/>
      <c r="L133" s="7"/>
      <c r="M133" s="7"/>
      <c r="N133" s="7"/>
      <c r="O133" s="7"/>
      <c r="P133" s="7"/>
      <c r="Q133" s="7"/>
      <c r="R133" s="513"/>
      <c r="S133" s="513"/>
      <c r="T133" s="348"/>
      <c r="U133" s="348"/>
      <c r="V133" s="348"/>
      <c r="W133" s="348"/>
      <c r="X133" s="348"/>
      <c r="AL133" s="348"/>
      <c r="AM133" s="75"/>
      <c r="AN133" s="75"/>
      <c r="AO133" s="530"/>
      <c r="AP133" s="75"/>
      <c r="AQ133" s="75"/>
      <c r="AR133" s="75"/>
      <c r="AS133" s="75"/>
      <c r="AT133" s="75"/>
      <c r="AU133" s="75"/>
      <c r="AV133" s="75"/>
      <c r="AW133" s="75"/>
      <c r="AX133" s="75"/>
      <c r="AY133" s="75"/>
      <c r="AZ133" s="75"/>
      <c r="BA133" s="7"/>
      <c r="BB133" s="7"/>
      <c r="BC133" s="7"/>
      <c r="BD133" s="7"/>
      <c r="BE133" s="7"/>
      <c r="BF133" s="7"/>
      <c r="BG133" s="7"/>
      <c r="BH133" s="7"/>
      <c r="BI133" s="7"/>
      <c r="BJ133" s="7"/>
      <c r="BK133" s="7"/>
      <c r="BL133" s="7"/>
      <c r="BM133" s="7"/>
      <c r="BN133" s="165"/>
      <c r="BO133" s="165"/>
      <c r="BP133" s="7"/>
      <c r="BQ133" s="7"/>
      <c r="BR133" s="7"/>
      <c r="BS133" s="7"/>
      <c r="BT133" s="7"/>
      <c r="CH133" s="7"/>
      <c r="CI133" s="7"/>
      <c r="CJ133" s="7"/>
      <c r="CK133" s="198"/>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row>
    <row r="134" spans="1:114">
      <c r="A134" s="16"/>
      <c r="B134" s="199"/>
      <c r="C134" s="17"/>
      <c r="D134" s="16"/>
      <c r="E134" s="7"/>
      <c r="F134" s="7"/>
      <c r="G134" s="7"/>
      <c r="H134" s="7"/>
      <c r="I134" s="7"/>
      <c r="J134" s="7"/>
      <c r="K134" s="7"/>
      <c r="L134" s="7"/>
      <c r="M134" s="7"/>
      <c r="N134" s="7"/>
      <c r="O134" s="7"/>
      <c r="P134" s="7"/>
      <c r="Q134" s="7"/>
      <c r="R134" s="513"/>
      <c r="S134" s="513"/>
      <c r="T134" s="348"/>
      <c r="U134" s="348"/>
      <c r="V134" s="348"/>
      <c r="W134" s="348"/>
      <c r="X134" s="348"/>
      <c r="AL134" s="348"/>
      <c r="AM134" s="75"/>
      <c r="AN134" s="75"/>
      <c r="AO134" s="530"/>
      <c r="AP134" s="75"/>
      <c r="AQ134" s="75"/>
      <c r="AR134" s="75"/>
      <c r="AS134" s="75"/>
      <c r="AT134" s="75"/>
      <c r="AU134" s="75"/>
      <c r="AV134" s="75"/>
      <c r="AW134" s="75"/>
      <c r="AX134" s="75"/>
      <c r="AY134" s="75"/>
      <c r="AZ134" s="75"/>
      <c r="BA134" s="7"/>
      <c r="BB134" s="7"/>
      <c r="BC134" s="7"/>
      <c r="BD134" s="7"/>
      <c r="BE134" s="7"/>
      <c r="BF134" s="7"/>
      <c r="BG134" s="7"/>
      <c r="BH134" s="7"/>
      <c r="BI134" s="7"/>
      <c r="BJ134" s="7"/>
      <c r="BK134" s="7"/>
      <c r="BL134" s="7"/>
      <c r="BM134" s="7"/>
      <c r="BN134" s="165"/>
      <c r="BO134" s="165"/>
      <c r="BP134" s="7"/>
      <c r="BQ134" s="7"/>
      <c r="BR134" s="7"/>
      <c r="BS134" s="7"/>
      <c r="BT134" s="7"/>
      <c r="CH134" s="7"/>
      <c r="CI134" s="7"/>
      <c r="CJ134" s="7"/>
      <c r="CK134" s="198"/>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row>
    <row r="135" spans="1:114">
      <c r="A135" s="16"/>
      <c r="B135" s="199"/>
      <c r="C135" s="17"/>
      <c r="D135" s="16"/>
      <c r="E135" s="7"/>
      <c r="F135" s="7"/>
      <c r="G135" s="7"/>
      <c r="H135" s="7"/>
      <c r="I135" s="7"/>
      <c r="J135" s="7"/>
      <c r="K135" s="7"/>
      <c r="L135" s="7"/>
      <c r="M135" s="7"/>
      <c r="N135" s="7"/>
      <c r="O135" s="7"/>
      <c r="P135" s="7"/>
      <c r="Q135" s="7"/>
      <c r="R135" s="513"/>
      <c r="S135" s="513"/>
      <c r="T135" s="348"/>
      <c r="U135" s="348"/>
      <c r="V135" s="348"/>
      <c r="W135" s="348"/>
      <c r="X135" s="348"/>
      <c r="AL135" s="348"/>
      <c r="AM135" s="75"/>
      <c r="AN135" s="75"/>
      <c r="AO135" s="530"/>
      <c r="AP135" s="75"/>
      <c r="AQ135" s="75"/>
      <c r="AR135" s="75"/>
      <c r="AS135" s="75"/>
      <c r="AT135" s="75"/>
      <c r="AU135" s="75"/>
      <c r="AV135" s="75"/>
      <c r="AW135" s="75"/>
      <c r="AX135" s="75"/>
      <c r="AY135" s="75"/>
      <c r="AZ135" s="75"/>
      <c r="BA135" s="7"/>
      <c r="BB135" s="7"/>
      <c r="BC135" s="7"/>
      <c r="BD135" s="7"/>
      <c r="BE135" s="7"/>
      <c r="BF135" s="7"/>
      <c r="BG135" s="7"/>
      <c r="BH135" s="7"/>
      <c r="BI135" s="7"/>
      <c r="BJ135" s="7"/>
      <c r="BK135" s="7"/>
      <c r="BL135" s="7"/>
      <c r="BM135" s="7"/>
      <c r="BN135" s="165"/>
      <c r="BO135" s="165"/>
      <c r="BP135" s="7"/>
      <c r="BQ135" s="7"/>
      <c r="BR135" s="7"/>
      <c r="BS135" s="7"/>
      <c r="BT135" s="7"/>
      <c r="CH135" s="7"/>
      <c r="CI135" s="7"/>
      <c r="CJ135" s="7"/>
      <c r="CK135" s="198"/>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row>
    <row r="136" spans="1:114">
      <c r="A136" s="16"/>
      <c r="B136" s="199"/>
      <c r="C136" s="17"/>
      <c r="D136" s="16"/>
      <c r="E136" s="7"/>
      <c r="F136" s="7"/>
      <c r="G136" s="7"/>
      <c r="H136" s="7"/>
      <c r="I136" s="7"/>
      <c r="J136" s="7"/>
      <c r="K136" s="7"/>
      <c r="L136" s="7"/>
      <c r="M136" s="7"/>
      <c r="N136" s="7"/>
      <c r="O136" s="7"/>
      <c r="P136" s="7"/>
      <c r="Q136" s="7"/>
      <c r="R136" s="513"/>
      <c r="S136" s="513"/>
      <c r="T136" s="348"/>
      <c r="U136" s="348"/>
      <c r="V136" s="348"/>
      <c r="W136" s="348"/>
      <c r="X136" s="348"/>
      <c r="AL136" s="348"/>
      <c r="AM136" s="75"/>
      <c r="AN136" s="75"/>
      <c r="AO136" s="530"/>
      <c r="AP136" s="75"/>
      <c r="AQ136" s="75"/>
      <c r="AR136" s="75"/>
      <c r="AS136" s="75"/>
      <c r="AT136" s="75"/>
      <c r="AU136" s="75"/>
      <c r="AV136" s="75"/>
      <c r="AW136" s="75"/>
      <c r="AX136" s="75"/>
      <c r="AY136" s="75"/>
      <c r="AZ136" s="75"/>
      <c r="BA136" s="7"/>
      <c r="BB136" s="7"/>
      <c r="BC136" s="7"/>
      <c r="BD136" s="7"/>
      <c r="BE136" s="7"/>
      <c r="BF136" s="7"/>
      <c r="BG136" s="7"/>
      <c r="BH136" s="7"/>
      <c r="BI136" s="7"/>
      <c r="BJ136" s="7"/>
      <c r="BK136" s="7"/>
      <c r="BL136" s="7"/>
      <c r="BM136" s="7"/>
      <c r="BN136" s="165"/>
      <c r="BO136" s="165"/>
      <c r="BP136" s="7"/>
      <c r="BQ136" s="7"/>
      <c r="BR136" s="7"/>
      <c r="BS136" s="7"/>
      <c r="BT136" s="7"/>
      <c r="CH136" s="7"/>
      <c r="CI136" s="7"/>
      <c r="CJ136" s="7"/>
      <c r="CK136" s="198"/>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row>
    <row r="137" spans="1:114">
      <c r="A137" s="16"/>
      <c r="B137" s="199"/>
      <c r="C137" s="17"/>
      <c r="D137" s="16"/>
      <c r="E137" s="7"/>
      <c r="F137" s="7"/>
      <c r="G137" s="7"/>
      <c r="H137" s="7"/>
      <c r="I137" s="7"/>
      <c r="J137" s="7"/>
      <c r="K137" s="7"/>
      <c r="L137" s="7"/>
      <c r="M137" s="7"/>
      <c r="N137" s="7"/>
      <c r="O137" s="7"/>
      <c r="P137" s="7"/>
      <c r="Q137" s="7"/>
      <c r="R137" s="513"/>
      <c r="S137" s="513"/>
      <c r="T137" s="348"/>
      <c r="U137" s="348"/>
      <c r="V137" s="348"/>
      <c r="W137" s="348"/>
      <c r="X137" s="348"/>
      <c r="AL137" s="348"/>
      <c r="AM137" s="75"/>
      <c r="AN137" s="75"/>
      <c r="AO137" s="530"/>
      <c r="AP137" s="75"/>
      <c r="AQ137" s="75"/>
      <c r="AR137" s="75"/>
      <c r="AS137" s="75"/>
      <c r="AT137" s="75"/>
      <c r="AU137" s="75"/>
      <c r="AV137" s="75"/>
      <c r="AW137" s="75"/>
      <c r="AX137" s="75"/>
      <c r="AY137" s="75"/>
      <c r="AZ137" s="75"/>
      <c r="BA137" s="7"/>
      <c r="BB137" s="7"/>
      <c r="BC137" s="7"/>
      <c r="BD137" s="7"/>
      <c r="BE137" s="7"/>
      <c r="BF137" s="7"/>
      <c r="BG137" s="7"/>
      <c r="BH137" s="7"/>
      <c r="BI137" s="7"/>
      <c r="BJ137" s="7"/>
      <c r="BK137" s="7"/>
      <c r="BL137" s="7"/>
      <c r="BM137" s="7"/>
      <c r="BN137" s="165"/>
      <c r="BO137" s="165"/>
      <c r="BP137" s="7"/>
      <c r="BQ137" s="7"/>
      <c r="BR137" s="7"/>
      <c r="BS137" s="7"/>
      <c r="BT137" s="7"/>
      <c r="CH137" s="7"/>
      <c r="CI137" s="7"/>
      <c r="CJ137" s="7"/>
      <c r="CK137" s="198"/>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row>
    <row r="138" spans="1:114">
      <c r="A138" s="16"/>
      <c r="B138" s="199"/>
      <c r="C138" s="17"/>
      <c r="D138" s="16"/>
      <c r="E138" s="7"/>
      <c r="F138" s="7"/>
      <c r="G138" s="7"/>
      <c r="H138" s="7"/>
      <c r="I138" s="7"/>
      <c r="J138" s="7"/>
      <c r="K138" s="7"/>
      <c r="L138" s="7"/>
      <c r="M138" s="7"/>
      <c r="N138" s="7"/>
      <c r="O138" s="7"/>
      <c r="P138" s="7"/>
      <c r="Q138" s="7"/>
      <c r="R138" s="513"/>
      <c r="S138" s="513"/>
      <c r="T138" s="348"/>
      <c r="U138" s="348"/>
      <c r="V138" s="348"/>
      <c r="W138" s="348"/>
      <c r="X138" s="348"/>
      <c r="AL138" s="348"/>
      <c r="AM138" s="75"/>
      <c r="AN138" s="75"/>
      <c r="AO138" s="530"/>
      <c r="AP138" s="75"/>
      <c r="AQ138" s="75"/>
      <c r="AR138" s="75"/>
      <c r="AS138" s="75"/>
      <c r="AT138" s="75"/>
      <c r="AU138" s="75"/>
      <c r="AV138" s="75"/>
      <c r="AW138" s="75"/>
      <c r="AX138" s="75"/>
      <c r="AY138" s="75"/>
      <c r="AZ138" s="75"/>
      <c r="BA138" s="7"/>
      <c r="BB138" s="7"/>
      <c r="BC138" s="7"/>
      <c r="BD138" s="7"/>
      <c r="BE138" s="7"/>
      <c r="BF138" s="7"/>
      <c r="BG138" s="7"/>
      <c r="BH138" s="7"/>
      <c r="BI138" s="7"/>
      <c r="BJ138" s="7"/>
      <c r="BK138" s="7"/>
      <c r="BL138" s="7"/>
      <c r="BM138" s="7"/>
      <c r="BN138" s="165"/>
      <c r="BO138" s="165"/>
      <c r="BP138" s="7"/>
      <c r="BQ138" s="7"/>
      <c r="BR138" s="7"/>
      <c r="BS138" s="7"/>
      <c r="BT138" s="7"/>
      <c r="CH138" s="7"/>
      <c r="CI138" s="7"/>
      <c r="CJ138" s="7"/>
      <c r="CK138" s="198"/>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row>
    <row r="139" spans="1:114">
      <c r="A139" s="16"/>
      <c r="B139" s="199"/>
      <c r="C139" s="17"/>
      <c r="D139" s="16"/>
      <c r="E139" s="7"/>
      <c r="F139" s="7"/>
      <c r="G139" s="7"/>
      <c r="H139" s="7"/>
      <c r="I139" s="7"/>
      <c r="J139" s="7"/>
      <c r="K139" s="7"/>
      <c r="L139" s="7"/>
      <c r="M139" s="7"/>
      <c r="N139" s="7"/>
      <c r="O139" s="7"/>
      <c r="P139" s="7"/>
      <c r="Q139" s="7"/>
      <c r="R139" s="513"/>
      <c r="S139" s="513"/>
      <c r="T139" s="348"/>
      <c r="U139" s="348"/>
      <c r="V139" s="348"/>
      <c r="W139" s="348"/>
      <c r="X139" s="348"/>
      <c r="AL139" s="348"/>
      <c r="AM139" s="75"/>
      <c r="AN139" s="75"/>
      <c r="AO139" s="530"/>
      <c r="AP139" s="75"/>
      <c r="AQ139" s="75"/>
      <c r="AR139" s="75"/>
      <c r="AS139" s="75"/>
      <c r="AT139" s="75"/>
      <c r="AU139" s="75"/>
      <c r="AV139" s="75"/>
      <c r="AW139" s="75"/>
      <c r="AX139" s="75"/>
      <c r="AY139" s="75"/>
      <c r="AZ139" s="75"/>
      <c r="BA139" s="7"/>
      <c r="BB139" s="7"/>
      <c r="BC139" s="7"/>
      <c r="BD139" s="7"/>
      <c r="BE139" s="7"/>
      <c r="BF139" s="7"/>
      <c r="BG139" s="7"/>
      <c r="BH139" s="7"/>
      <c r="BI139" s="7"/>
      <c r="BJ139" s="7"/>
      <c r="BK139" s="7"/>
      <c r="BL139" s="7"/>
      <c r="BM139" s="7"/>
      <c r="BN139" s="165"/>
      <c r="BO139" s="165"/>
      <c r="BP139" s="7"/>
      <c r="BQ139" s="7"/>
      <c r="BR139" s="7"/>
      <c r="BS139" s="7"/>
      <c r="BT139" s="7"/>
      <c r="CH139" s="7"/>
      <c r="CI139" s="7"/>
      <c r="CJ139" s="7"/>
      <c r="CK139" s="198"/>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row>
    <row r="140" spans="1:114">
      <c r="A140" s="16"/>
      <c r="B140" s="199"/>
      <c r="C140" s="17"/>
      <c r="D140" s="16"/>
      <c r="E140" s="7"/>
      <c r="F140" s="7"/>
      <c r="G140" s="7"/>
      <c r="H140" s="7"/>
      <c r="I140" s="7"/>
      <c r="J140" s="7"/>
      <c r="K140" s="7"/>
      <c r="L140" s="7"/>
      <c r="M140" s="7"/>
      <c r="N140" s="7"/>
      <c r="O140" s="7"/>
      <c r="P140" s="7"/>
      <c r="Q140" s="7"/>
      <c r="R140" s="513"/>
      <c r="S140" s="513"/>
      <c r="T140" s="348"/>
      <c r="U140" s="348"/>
      <c r="V140" s="348"/>
      <c r="W140" s="348"/>
      <c r="X140" s="348"/>
      <c r="AL140" s="348"/>
      <c r="AM140" s="75"/>
      <c r="AN140" s="75"/>
      <c r="AO140" s="530"/>
      <c r="AP140" s="75"/>
      <c r="AQ140" s="75"/>
      <c r="AR140" s="75"/>
      <c r="AS140" s="75"/>
      <c r="AT140" s="75"/>
      <c r="AU140" s="75"/>
      <c r="AV140" s="75"/>
      <c r="AW140" s="75"/>
      <c r="AX140" s="75"/>
      <c r="AY140" s="75"/>
      <c r="AZ140" s="75"/>
      <c r="BA140" s="7"/>
      <c r="BB140" s="7"/>
      <c r="BC140" s="7"/>
      <c r="BD140" s="7"/>
      <c r="BE140" s="7"/>
      <c r="BF140" s="7"/>
      <c r="BG140" s="7"/>
      <c r="BH140" s="7"/>
      <c r="BI140" s="7"/>
      <c r="BJ140" s="7"/>
      <c r="BK140" s="7"/>
      <c r="BL140" s="7"/>
      <c r="BM140" s="7"/>
      <c r="BN140" s="165"/>
      <c r="BO140" s="165"/>
      <c r="BP140" s="7"/>
      <c r="BQ140" s="7"/>
      <c r="BR140" s="7"/>
      <c r="BS140" s="7"/>
      <c r="BT140" s="7"/>
      <c r="CH140" s="7"/>
      <c r="CI140" s="7"/>
      <c r="CJ140" s="7"/>
      <c r="CK140" s="198"/>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row>
    <row r="141" spans="1:114">
      <c r="A141" s="16"/>
      <c r="B141" s="199"/>
      <c r="C141" s="17"/>
      <c r="D141" s="16"/>
      <c r="E141" s="7"/>
      <c r="F141" s="7"/>
      <c r="G141" s="7"/>
      <c r="H141" s="7"/>
      <c r="I141" s="7"/>
      <c r="J141" s="7"/>
      <c r="K141" s="7"/>
      <c r="L141" s="7"/>
      <c r="M141" s="7"/>
      <c r="N141" s="7"/>
      <c r="O141" s="7"/>
      <c r="P141" s="7"/>
      <c r="Q141" s="7"/>
      <c r="R141" s="513"/>
      <c r="S141" s="513"/>
      <c r="T141" s="348"/>
      <c r="U141" s="348"/>
      <c r="V141" s="348"/>
      <c r="W141" s="348"/>
      <c r="X141" s="348"/>
      <c r="AL141" s="348"/>
      <c r="AM141" s="75"/>
      <c r="AN141" s="75"/>
      <c r="AO141" s="530"/>
      <c r="AP141" s="75"/>
      <c r="AQ141" s="75"/>
      <c r="AR141" s="75"/>
      <c r="AS141" s="75"/>
      <c r="AT141" s="75"/>
      <c r="AU141" s="75"/>
      <c r="AV141" s="75"/>
      <c r="AW141" s="75"/>
      <c r="AX141" s="75"/>
      <c r="AY141" s="75"/>
      <c r="AZ141" s="75"/>
      <c r="BA141" s="7"/>
      <c r="BB141" s="7"/>
      <c r="BC141" s="7"/>
      <c r="BD141" s="7"/>
      <c r="BE141" s="7"/>
      <c r="BF141" s="7"/>
      <c r="BG141" s="7"/>
      <c r="BH141" s="7"/>
      <c r="BI141" s="7"/>
      <c r="BJ141" s="7"/>
      <c r="BK141" s="7"/>
      <c r="BL141" s="7"/>
      <c r="BM141" s="7"/>
      <c r="BN141" s="165"/>
      <c r="BO141" s="165"/>
      <c r="BP141" s="7"/>
      <c r="BQ141" s="7"/>
      <c r="BR141" s="7"/>
      <c r="BS141" s="7"/>
      <c r="BT141" s="7"/>
      <c r="CH141" s="7"/>
      <c r="CI141" s="7"/>
      <c r="CJ141" s="7"/>
      <c r="CK141" s="198"/>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row>
    <row r="142" spans="1:114">
      <c r="A142" s="16"/>
      <c r="B142" s="199"/>
      <c r="C142" s="17"/>
      <c r="D142" s="16"/>
      <c r="E142" s="7"/>
      <c r="F142" s="7"/>
      <c r="G142" s="7"/>
      <c r="H142" s="7"/>
      <c r="I142" s="7"/>
      <c r="J142" s="7"/>
      <c r="K142" s="7"/>
      <c r="L142" s="7"/>
      <c r="M142" s="7"/>
      <c r="N142" s="7"/>
      <c r="O142" s="7"/>
      <c r="P142" s="7"/>
      <c r="Q142" s="7"/>
      <c r="R142" s="513"/>
      <c r="S142" s="513"/>
      <c r="T142" s="348"/>
      <c r="U142" s="348"/>
      <c r="V142" s="348"/>
      <c r="W142" s="348"/>
      <c r="X142" s="348"/>
      <c r="AL142" s="348"/>
      <c r="AM142" s="75"/>
      <c r="AN142" s="75"/>
      <c r="AO142" s="530"/>
      <c r="AP142" s="75"/>
      <c r="AQ142" s="75"/>
      <c r="AR142" s="75"/>
      <c r="AS142" s="75"/>
      <c r="AT142" s="75"/>
      <c r="AU142" s="75"/>
      <c r="AV142" s="75"/>
      <c r="AW142" s="75"/>
      <c r="AX142" s="75"/>
      <c r="AY142" s="75"/>
      <c r="AZ142" s="75"/>
      <c r="BA142" s="7"/>
      <c r="BB142" s="7"/>
      <c r="BC142" s="7"/>
      <c r="BD142" s="7"/>
      <c r="BE142" s="7"/>
      <c r="BF142" s="7"/>
      <c r="BG142" s="7"/>
      <c r="BH142" s="7"/>
      <c r="BI142" s="7"/>
      <c r="BJ142" s="7"/>
      <c r="BK142" s="7"/>
      <c r="BL142" s="7"/>
      <c r="BM142" s="7"/>
      <c r="BN142" s="165"/>
      <c r="BO142" s="165"/>
      <c r="BP142" s="7"/>
      <c r="BQ142" s="7"/>
      <c r="BR142" s="7"/>
      <c r="BS142" s="7"/>
      <c r="BT142" s="7"/>
      <c r="CH142" s="7"/>
      <c r="CI142" s="7"/>
      <c r="CJ142" s="7"/>
      <c r="CK142" s="198"/>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row>
    <row r="143" spans="1:114">
      <c r="A143" s="16"/>
      <c r="B143" s="199"/>
      <c r="C143" s="17"/>
      <c r="D143" s="16"/>
      <c r="E143" s="7"/>
      <c r="F143" s="7"/>
      <c r="G143" s="7"/>
      <c r="H143" s="7"/>
      <c r="I143" s="7"/>
      <c r="J143" s="7"/>
      <c r="K143" s="7"/>
      <c r="L143" s="7"/>
      <c r="M143" s="7"/>
      <c r="N143" s="7"/>
      <c r="O143" s="7"/>
      <c r="P143" s="7"/>
      <c r="Q143" s="7"/>
      <c r="R143" s="513"/>
      <c r="S143" s="513"/>
      <c r="T143" s="348"/>
      <c r="U143" s="348"/>
      <c r="V143" s="348"/>
      <c r="W143" s="348"/>
      <c r="X143" s="348"/>
      <c r="AL143" s="348"/>
      <c r="AM143" s="75"/>
      <c r="AN143" s="75"/>
      <c r="AO143" s="530"/>
      <c r="AP143" s="75"/>
      <c r="AQ143" s="75"/>
      <c r="AR143" s="75"/>
      <c r="AS143" s="75"/>
      <c r="AT143" s="75"/>
      <c r="AU143" s="75"/>
      <c r="AV143" s="75"/>
      <c r="AW143" s="75"/>
      <c r="AX143" s="75"/>
      <c r="AY143" s="75"/>
      <c r="AZ143" s="75"/>
      <c r="BA143" s="7"/>
      <c r="BB143" s="7"/>
      <c r="BC143" s="7"/>
      <c r="BD143" s="7"/>
      <c r="BE143" s="7"/>
      <c r="BF143" s="7"/>
      <c r="BG143" s="7"/>
      <c r="BH143" s="7"/>
      <c r="BI143" s="7"/>
      <c r="BJ143" s="7"/>
      <c r="BK143" s="7"/>
      <c r="BL143" s="7"/>
      <c r="BM143" s="7"/>
      <c r="BN143" s="165"/>
      <c r="BO143" s="165"/>
      <c r="BP143" s="7"/>
      <c r="BQ143" s="7"/>
      <c r="BR143" s="7"/>
      <c r="BS143" s="7"/>
      <c r="BT143" s="7"/>
      <c r="CH143" s="7"/>
      <c r="CI143" s="7"/>
      <c r="CJ143" s="7"/>
      <c r="CK143" s="198"/>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row>
    <row r="144" spans="1:114">
      <c r="A144" s="16"/>
      <c r="B144" s="199"/>
      <c r="C144" s="17"/>
      <c r="D144" s="16"/>
      <c r="E144" s="7"/>
      <c r="F144" s="7"/>
      <c r="G144" s="7"/>
      <c r="H144" s="7"/>
      <c r="I144" s="7"/>
      <c r="J144" s="7"/>
      <c r="K144" s="7"/>
      <c r="L144" s="7"/>
      <c r="M144" s="7"/>
      <c r="N144" s="7"/>
      <c r="O144" s="7"/>
      <c r="P144" s="7"/>
      <c r="Q144" s="7"/>
      <c r="R144" s="513"/>
      <c r="S144" s="513"/>
      <c r="T144" s="348"/>
      <c r="U144" s="348"/>
      <c r="V144" s="348"/>
      <c r="W144" s="348"/>
      <c r="X144" s="348"/>
      <c r="AL144" s="348"/>
      <c r="AM144" s="75"/>
      <c r="AN144" s="75"/>
      <c r="AO144" s="530"/>
      <c r="AP144" s="75"/>
      <c r="AQ144" s="75"/>
      <c r="AR144" s="75"/>
      <c r="AS144" s="75"/>
      <c r="AT144" s="75"/>
      <c r="AU144" s="75"/>
      <c r="AV144" s="75"/>
      <c r="AW144" s="75"/>
      <c r="AX144" s="75"/>
      <c r="AY144" s="75"/>
      <c r="AZ144" s="75"/>
      <c r="BA144" s="7"/>
      <c r="BB144" s="7"/>
      <c r="BC144" s="7"/>
      <c r="BD144" s="7"/>
      <c r="BE144" s="7"/>
      <c r="BF144" s="7"/>
      <c r="BG144" s="7"/>
      <c r="BH144" s="7"/>
      <c r="BI144" s="7"/>
      <c r="BJ144" s="7"/>
      <c r="BK144" s="7"/>
      <c r="BL144" s="7"/>
      <c r="BM144" s="7"/>
      <c r="BN144" s="165"/>
      <c r="BO144" s="165"/>
      <c r="BP144" s="7"/>
      <c r="BQ144" s="7"/>
      <c r="BR144" s="7"/>
      <c r="BS144" s="7"/>
      <c r="BT144" s="7"/>
      <c r="CH144" s="7"/>
      <c r="CI144" s="7"/>
      <c r="CJ144" s="7"/>
      <c r="CK144" s="198"/>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row>
    <row r="145" spans="1:114">
      <c r="A145" s="16"/>
      <c r="B145" s="199"/>
      <c r="C145" s="17"/>
      <c r="D145" s="16"/>
      <c r="E145" s="7"/>
      <c r="F145" s="7"/>
      <c r="G145" s="7"/>
      <c r="H145" s="7"/>
      <c r="I145" s="7"/>
      <c r="J145" s="7"/>
      <c r="K145" s="7"/>
      <c r="L145" s="7"/>
      <c r="M145" s="7"/>
      <c r="N145" s="7"/>
      <c r="O145" s="7"/>
      <c r="P145" s="7"/>
      <c r="Q145" s="7"/>
      <c r="R145" s="513"/>
      <c r="S145" s="513"/>
      <c r="T145" s="348"/>
      <c r="U145" s="348"/>
      <c r="V145" s="348"/>
      <c r="W145" s="348"/>
      <c r="X145" s="348"/>
      <c r="AL145" s="348"/>
      <c r="AM145" s="75"/>
      <c r="AN145" s="75"/>
      <c r="AO145" s="530"/>
      <c r="AP145" s="75"/>
      <c r="AQ145" s="75"/>
      <c r="AR145" s="75"/>
      <c r="AS145" s="75"/>
      <c r="AT145" s="75"/>
      <c r="AU145" s="75"/>
      <c r="AV145" s="75"/>
      <c r="AW145" s="75"/>
      <c r="AX145" s="75"/>
      <c r="AY145" s="75"/>
      <c r="AZ145" s="75"/>
      <c r="BA145" s="7"/>
      <c r="BB145" s="7"/>
      <c r="BC145" s="7"/>
      <c r="BD145" s="7"/>
      <c r="BE145" s="7"/>
      <c r="BF145" s="7"/>
      <c r="BG145" s="7"/>
      <c r="BH145" s="7"/>
      <c r="BI145" s="7"/>
      <c r="BJ145" s="7"/>
      <c r="BK145" s="7"/>
      <c r="BL145" s="7"/>
      <c r="BM145" s="7"/>
      <c r="BN145" s="165"/>
      <c r="BO145" s="165"/>
      <c r="BP145" s="7"/>
      <c r="BQ145" s="7"/>
      <c r="BR145" s="7"/>
      <c r="BS145" s="7"/>
      <c r="BT145" s="7"/>
      <c r="CH145" s="7"/>
      <c r="CI145" s="7"/>
      <c r="CJ145" s="7"/>
      <c r="CK145" s="198"/>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row>
    <row r="146" spans="1:114">
      <c r="A146" s="16"/>
      <c r="B146" s="199"/>
      <c r="C146" s="17"/>
      <c r="D146" s="16"/>
      <c r="E146" s="7"/>
      <c r="F146" s="7"/>
      <c r="G146" s="7"/>
      <c r="H146" s="7"/>
      <c r="I146" s="7"/>
      <c r="J146" s="7"/>
      <c r="K146" s="7"/>
      <c r="L146" s="7"/>
      <c r="M146" s="7"/>
      <c r="N146" s="7"/>
      <c r="O146" s="7"/>
      <c r="P146" s="7"/>
      <c r="Q146" s="7"/>
      <c r="R146" s="513"/>
      <c r="S146" s="513"/>
      <c r="T146" s="348"/>
      <c r="U146" s="348"/>
      <c r="V146" s="348"/>
      <c r="W146" s="348"/>
      <c r="X146" s="348"/>
      <c r="AL146" s="348"/>
      <c r="AM146" s="75"/>
      <c r="AN146" s="75"/>
      <c r="AO146" s="530"/>
      <c r="AP146" s="75"/>
      <c r="AQ146" s="75"/>
      <c r="AR146" s="75"/>
      <c r="AS146" s="75"/>
      <c r="AT146" s="75"/>
      <c r="AU146" s="75"/>
      <c r="AV146" s="75"/>
      <c r="AW146" s="75"/>
      <c r="AX146" s="75"/>
      <c r="AY146" s="75"/>
      <c r="AZ146" s="75"/>
      <c r="BA146" s="7"/>
      <c r="BB146" s="7"/>
      <c r="BC146" s="7"/>
      <c r="BD146" s="7"/>
      <c r="BE146" s="7"/>
      <c r="BF146" s="7"/>
      <c r="BG146" s="7"/>
      <c r="BH146" s="7"/>
      <c r="BI146" s="7"/>
      <c r="BJ146" s="7"/>
      <c r="BK146" s="7"/>
      <c r="BL146" s="7"/>
      <c r="BM146" s="7"/>
      <c r="BN146" s="165"/>
      <c r="BO146" s="165"/>
      <c r="BP146" s="7"/>
      <c r="BQ146" s="7"/>
      <c r="BR146" s="7"/>
      <c r="BS146" s="7"/>
      <c r="BT146" s="7"/>
      <c r="CH146" s="7"/>
      <c r="CI146" s="7"/>
      <c r="CJ146" s="7"/>
      <c r="CK146" s="198"/>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row>
    <row r="147" spans="1:114">
      <c r="A147" s="16"/>
      <c r="B147" s="199"/>
      <c r="C147" s="17"/>
      <c r="D147" s="16"/>
      <c r="E147" s="7"/>
      <c r="F147" s="7"/>
      <c r="G147" s="7"/>
      <c r="H147" s="7"/>
      <c r="I147" s="7"/>
      <c r="J147" s="7"/>
      <c r="K147" s="7"/>
      <c r="L147" s="7"/>
      <c r="M147" s="7"/>
      <c r="N147" s="7"/>
      <c r="O147" s="7"/>
      <c r="P147" s="7"/>
      <c r="Q147" s="7"/>
      <c r="R147" s="513"/>
      <c r="S147" s="513"/>
      <c r="T147" s="348"/>
      <c r="U147" s="348"/>
      <c r="V147" s="348"/>
      <c r="W147" s="348"/>
      <c r="X147" s="348"/>
      <c r="AL147" s="348"/>
      <c r="AM147" s="75"/>
      <c r="AN147" s="75"/>
      <c r="AO147" s="530"/>
      <c r="AP147" s="75"/>
      <c r="AQ147" s="75"/>
      <c r="AR147" s="75"/>
      <c r="AS147" s="75"/>
      <c r="AT147" s="75"/>
      <c r="AU147" s="75"/>
      <c r="AV147" s="75"/>
      <c r="AW147" s="75"/>
      <c r="AX147" s="75"/>
      <c r="AY147" s="75"/>
      <c r="AZ147" s="75"/>
      <c r="BA147" s="7"/>
      <c r="BB147" s="7"/>
      <c r="BC147" s="7"/>
      <c r="BD147" s="7"/>
      <c r="BE147" s="7"/>
      <c r="BF147" s="7"/>
      <c r="BG147" s="7"/>
      <c r="BH147" s="7"/>
      <c r="BI147" s="7"/>
      <c r="BJ147" s="7"/>
      <c r="BK147" s="7"/>
      <c r="BL147" s="7"/>
      <c r="BM147" s="7"/>
      <c r="BN147" s="165"/>
      <c r="BO147" s="165"/>
      <c r="BP147" s="7"/>
      <c r="BQ147" s="7"/>
      <c r="BR147" s="7"/>
      <c r="BS147" s="7"/>
      <c r="BT147" s="7"/>
      <c r="CH147" s="7"/>
      <c r="CI147" s="7"/>
      <c r="CJ147" s="7"/>
      <c r="CK147" s="198"/>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row>
    <row r="148" spans="1:114">
      <c r="A148" s="16"/>
      <c r="B148" s="199"/>
      <c r="C148" s="17"/>
      <c r="D148" s="16"/>
      <c r="E148" s="7"/>
      <c r="F148" s="7"/>
      <c r="G148" s="7"/>
      <c r="H148" s="7"/>
      <c r="I148" s="7"/>
      <c r="J148" s="7"/>
      <c r="K148" s="7"/>
      <c r="L148" s="7"/>
      <c r="M148" s="7"/>
      <c r="N148" s="7"/>
      <c r="O148" s="7"/>
      <c r="P148" s="7"/>
      <c r="Q148" s="7"/>
      <c r="R148" s="513"/>
      <c r="S148" s="513"/>
      <c r="T148" s="348"/>
      <c r="U148" s="348"/>
      <c r="V148" s="348"/>
      <c r="W148" s="348"/>
      <c r="X148" s="348"/>
      <c r="AL148" s="348"/>
      <c r="AM148" s="75"/>
      <c r="AN148" s="75"/>
      <c r="AO148" s="530"/>
      <c r="AP148" s="75"/>
      <c r="AQ148" s="75"/>
      <c r="AR148" s="75"/>
      <c r="AS148" s="75"/>
      <c r="AT148" s="75"/>
      <c r="AU148" s="75"/>
      <c r="AV148" s="75"/>
      <c r="AW148" s="75"/>
      <c r="AX148" s="75"/>
      <c r="AY148" s="75"/>
      <c r="AZ148" s="75"/>
      <c r="BA148" s="7"/>
      <c r="BB148" s="7"/>
      <c r="BC148" s="7"/>
      <c r="BD148" s="7"/>
      <c r="BE148" s="7"/>
      <c r="BF148" s="7"/>
      <c r="BG148" s="7"/>
      <c r="BH148" s="7"/>
      <c r="BI148" s="7"/>
      <c r="BJ148" s="7"/>
      <c r="BK148" s="7"/>
      <c r="BL148" s="7"/>
      <c r="BM148" s="7"/>
      <c r="BN148" s="165"/>
      <c r="BO148" s="165"/>
      <c r="BP148" s="7"/>
      <c r="BQ148" s="7"/>
      <c r="BR148" s="7"/>
      <c r="BS148" s="7"/>
      <c r="BT148" s="7"/>
      <c r="CH148" s="7"/>
      <c r="CI148" s="7"/>
      <c r="CJ148" s="7"/>
      <c r="CK148" s="198"/>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row>
    <row r="149" spans="1:114">
      <c r="A149" s="16"/>
      <c r="B149" s="199"/>
      <c r="C149" s="17"/>
      <c r="D149" s="16"/>
      <c r="E149" s="7"/>
      <c r="F149" s="7"/>
      <c r="G149" s="7"/>
      <c r="H149" s="7"/>
      <c r="I149" s="7"/>
      <c r="J149" s="7"/>
      <c r="K149" s="7"/>
      <c r="L149" s="7"/>
      <c r="M149" s="7"/>
      <c r="N149" s="7"/>
      <c r="O149" s="7"/>
      <c r="P149" s="7"/>
      <c r="Q149" s="7"/>
      <c r="R149" s="513"/>
      <c r="S149" s="513"/>
      <c r="T149" s="348"/>
      <c r="U149" s="348"/>
      <c r="V149" s="348"/>
      <c r="W149" s="348"/>
      <c r="X149" s="348"/>
      <c r="AL149" s="348"/>
      <c r="AM149" s="75"/>
      <c r="AN149" s="75"/>
      <c r="AO149" s="530"/>
      <c r="AP149" s="75"/>
      <c r="AQ149" s="75"/>
      <c r="AR149" s="75"/>
      <c r="AS149" s="75"/>
      <c r="AT149" s="75"/>
      <c r="AU149" s="75"/>
      <c r="AV149" s="75"/>
      <c r="AW149" s="75"/>
      <c r="AX149" s="75"/>
      <c r="AY149" s="75"/>
      <c r="AZ149" s="75"/>
      <c r="BA149" s="7"/>
      <c r="BB149" s="7"/>
      <c r="BC149" s="7"/>
      <c r="BD149" s="7"/>
      <c r="BE149" s="7"/>
      <c r="BF149" s="7"/>
      <c r="BG149" s="7"/>
      <c r="BH149" s="7"/>
      <c r="BI149" s="7"/>
      <c r="BJ149" s="7"/>
      <c r="BK149" s="7"/>
      <c r="BL149" s="7"/>
      <c r="BM149" s="7"/>
      <c r="BN149" s="165"/>
      <c r="BO149" s="165"/>
      <c r="BP149" s="7"/>
      <c r="BQ149" s="7"/>
      <c r="BR149" s="7"/>
      <c r="BS149" s="7"/>
      <c r="BT149" s="7"/>
      <c r="CH149" s="7"/>
      <c r="CI149" s="7"/>
      <c r="CJ149" s="7"/>
      <c r="CK149" s="198"/>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row>
    <row r="150" spans="1:114">
      <c r="A150" s="16"/>
      <c r="B150" s="199"/>
      <c r="C150" s="17"/>
      <c r="D150" s="16"/>
      <c r="E150" s="7"/>
      <c r="F150" s="7"/>
      <c r="G150" s="7"/>
      <c r="H150" s="7"/>
      <c r="I150" s="7"/>
      <c r="J150" s="7"/>
      <c r="K150" s="7"/>
      <c r="L150" s="7"/>
      <c r="M150" s="7"/>
      <c r="N150" s="7"/>
      <c r="O150" s="7"/>
      <c r="P150" s="7"/>
      <c r="Q150" s="7"/>
      <c r="R150" s="513"/>
      <c r="S150" s="513"/>
      <c r="T150" s="348"/>
      <c r="U150" s="348"/>
      <c r="V150" s="348"/>
      <c r="W150" s="348"/>
      <c r="X150" s="348"/>
      <c r="AL150" s="348"/>
      <c r="AM150" s="75"/>
      <c r="AN150" s="75"/>
      <c r="AO150" s="530"/>
      <c r="AP150" s="75"/>
      <c r="AQ150" s="75"/>
      <c r="AR150" s="75"/>
      <c r="AS150" s="75"/>
      <c r="AT150" s="75"/>
      <c r="AU150" s="75"/>
      <c r="AV150" s="75"/>
      <c r="AW150" s="75"/>
      <c r="AX150" s="75"/>
      <c r="AY150" s="75"/>
      <c r="AZ150" s="75"/>
      <c r="BA150" s="7"/>
      <c r="BB150" s="7"/>
      <c r="BC150" s="7"/>
      <c r="BD150" s="7"/>
      <c r="BE150" s="7"/>
      <c r="BF150" s="7"/>
      <c r="BG150" s="7"/>
      <c r="BH150" s="7"/>
      <c r="BI150" s="7"/>
      <c r="BJ150" s="7"/>
      <c r="BK150" s="7"/>
      <c r="BL150" s="7"/>
      <c r="BM150" s="7"/>
      <c r="BN150" s="165"/>
      <c r="BO150" s="165"/>
      <c r="BP150" s="7"/>
      <c r="BQ150" s="7"/>
      <c r="BR150" s="7"/>
      <c r="BS150" s="7"/>
      <c r="BT150" s="7"/>
      <c r="CH150" s="7"/>
      <c r="CI150" s="7"/>
      <c r="CJ150" s="7"/>
      <c r="CK150" s="198"/>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row>
    <row r="151" spans="1:114">
      <c r="A151" s="16"/>
      <c r="B151" s="199"/>
      <c r="C151" s="17"/>
      <c r="D151" s="16"/>
      <c r="E151" s="7"/>
      <c r="F151" s="7"/>
      <c r="G151" s="7"/>
      <c r="H151" s="7"/>
      <c r="I151" s="7"/>
      <c r="J151" s="7"/>
      <c r="K151" s="7"/>
      <c r="L151" s="7"/>
      <c r="M151" s="7"/>
      <c r="N151" s="7"/>
      <c r="O151" s="7"/>
      <c r="P151" s="7"/>
      <c r="Q151" s="7"/>
      <c r="R151" s="513"/>
      <c r="S151" s="513"/>
      <c r="T151" s="348"/>
      <c r="U151" s="348"/>
      <c r="V151" s="348"/>
      <c r="W151" s="348"/>
      <c r="X151" s="348"/>
      <c r="AL151" s="348"/>
      <c r="AM151" s="75"/>
      <c r="AN151" s="75"/>
      <c r="AO151" s="530"/>
      <c r="AP151" s="75"/>
      <c r="AQ151" s="75"/>
      <c r="AR151" s="75"/>
      <c r="AS151" s="75"/>
      <c r="AT151" s="75"/>
      <c r="AU151" s="75"/>
      <c r="AV151" s="75"/>
      <c r="AW151" s="75"/>
      <c r="AX151" s="75"/>
      <c r="AY151" s="75"/>
      <c r="AZ151" s="75"/>
      <c r="BA151" s="7"/>
      <c r="BB151" s="7"/>
      <c r="BC151" s="7"/>
      <c r="BD151" s="7"/>
      <c r="BE151" s="7"/>
      <c r="BF151" s="7"/>
      <c r="BG151" s="7"/>
      <c r="BH151" s="7"/>
      <c r="BI151" s="7"/>
      <c r="BJ151" s="7"/>
      <c r="BK151" s="7"/>
      <c r="BL151" s="7"/>
      <c r="BM151" s="7"/>
      <c r="BN151" s="165"/>
      <c r="BO151" s="165"/>
      <c r="BP151" s="7"/>
      <c r="BQ151" s="7"/>
      <c r="BR151" s="7"/>
      <c r="BS151" s="7"/>
      <c r="BT151" s="7"/>
      <c r="CH151" s="7"/>
      <c r="CI151" s="7"/>
      <c r="CJ151" s="7"/>
      <c r="CK151" s="198"/>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row>
    <row r="152" spans="1:114">
      <c r="A152" s="16"/>
      <c r="B152" s="199"/>
      <c r="C152" s="17"/>
      <c r="D152" s="16"/>
      <c r="E152" s="7"/>
      <c r="F152" s="7"/>
      <c r="G152" s="7"/>
      <c r="H152" s="7"/>
      <c r="I152" s="7"/>
      <c r="J152" s="7"/>
      <c r="K152" s="7"/>
      <c r="L152" s="7"/>
      <c r="M152" s="7"/>
      <c r="N152" s="7"/>
      <c r="O152" s="7"/>
      <c r="P152" s="7"/>
      <c r="Q152" s="7"/>
      <c r="R152" s="513"/>
      <c r="S152" s="513"/>
      <c r="T152" s="348"/>
      <c r="U152" s="348"/>
      <c r="V152" s="348"/>
      <c r="W152" s="348"/>
      <c r="X152" s="348"/>
      <c r="AL152" s="348"/>
      <c r="AM152" s="75"/>
      <c r="AN152" s="75"/>
      <c r="AO152" s="530"/>
      <c r="AP152" s="75"/>
      <c r="AQ152" s="75"/>
      <c r="AR152" s="75"/>
      <c r="AS152" s="75"/>
      <c r="AT152" s="75"/>
      <c r="AU152" s="75"/>
      <c r="AV152" s="75"/>
      <c r="AW152" s="75"/>
      <c r="AX152" s="75"/>
      <c r="AY152" s="75"/>
      <c r="AZ152" s="75"/>
      <c r="BA152" s="7"/>
      <c r="BB152" s="7"/>
      <c r="BC152" s="7"/>
      <c r="BD152" s="7"/>
      <c r="BE152" s="7"/>
      <c r="BF152" s="7"/>
      <c r="BG152" s="7"/>
      <c r="BH152" s="7"/>
      <c r="BI152" s="7"/>
      <c r="BJ152" s="7"/>
      <c r="BK152" s="7"/>
      <c r="BL152" s="7"/>
      <c r="BM152" s="7"/>
      <c r="BN152" s="165"/>
      <c r="BO152" s="165"/>
      <c r="BP152" s="7"/>
      <c r="BQ152" s="7"/>
      <c r="BR152" s="7"/>
      <c r="BS152" s="7"/>
      <c r="BT152" s="7"/>
      <c r="CH152" s="7"/>
      <c r="CI152" s="7"/>
      <c r="CJ152" s="7"/>
      <c r="CK152" s="198"/>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row>
    <row r="153" spans="1:114">
      <c r="A153" s="16"/>
      <c r="B153" s="199"/>
      <c r="C153" s="17"/>
      <c r="D153" s="16"/>
      <c r="E153" s="7"/>
      <c r="F153" s="7"/>
      <c r="G153" s="7"/>
      <c r="H153" s="7"/>
      <c r="I153" s="7"/>
      <c r="J153" s="7"/>
      <c r="K153" s="7"/>
      <c r="L153" s="7"/>
      <c r="M153" s="7"/>
      <c r="N153" s="7"/>
      <c r="O153" s="7"/>
      <c r="P153" s="7"/>
      <c r="Q153" s="7"/>
      <c r="R153" s="513"/>
      <c r="S153" s="513"/>
      <c r="T153" s="348"/>
      <c r="U153" s="348"/>
      <c r="V153" s="348"/>
      <c r="W153" s="348"/>
      <c r="X153" s="348"/>
      <c r="AL153" s="348"/>
      <c r="AM153" s="75"/>
      <c r="AN153" s="75"/>
      <c r="AO153" s="530"/>
      <c r="AP153" s="75"/>
      <c r="AQ153" s="75"/>
      <c r="AR153" s="75"/>
      <c r="AS153" s="75"/>
      <c r="AT153" s="75"/>
      <c r="AU153" s="75"/>
      <c r="AV153" s="75"/>
      <c r="AW153" s="75"/>
      <c r="AX153" s="75"/>
      <c r="AY153" s="75"/>
      <c r="AZ153" s="75"/>
      <c r="BA153" s="7"/>
      <c r="BB153" s="7"/>
      <c r="BC153" s="7"/>
      <c r="BD153" s="7"/>
      <c r="BE153" s="7"/>
      <c r="BF153" s="7"/>
      <c r="BG153" s="7"/>
      <c r="BH153" s="7"/>
      <c r="BI153" s="7"/>
      <c r="BJ153" s="7"/>
      <c r="BK153" s="7"/>
      <c r="BL153" s="7"/>
      <c r="BM153" s="7"/>
      <c r="BN153" s="165"/>
      <c r="BO153" s="165"/>
      <c r="BP153" s="7"/>
      <c r="BQ153" s="7"/>
      <c r="BR153" s="7"/>
      <c r="BS153" s="7"/>
      <c r="BT153" s="7"/>
      <c r="CH153" s="7"/>
      <c r="CI153" s="7"/>
      <c r="CJ153" s="7"/>
      <c r="CK153" s="198"/>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row>
    <row r="154" spans="1:114">
      <c r="A154" s="16"/>
      <c r="B154" s="199"/>
      <c r="C154" s="17"/>
      <c r="D154" s="16"/>
      <c r="E154" s="7"/>
      <c r="F154" s="7"/>
      <c r="G154" s="7"/>
      <c r="H154" s="7"/>
      <c r="I154" s="7"/>
      <c r="J154" s="7"/>
      <c r="K154" s="7"/>
      <c r="L154" s="7"/>
      <c r="M154" s="7"/>
      <c r="N154" s="7"/>
      <c r="O154" s="7"/>
      <c r="P154" s="7"/>
      <c r="Q154" s="7"/>
      <c r="R154" s="513"/>
      <c r="S154" s="513"/>
      <c r="T154" s="348"/>
      <c r="U154" s="348"/>
      <c r="V154" s="348"/>
      <c r="W154" s="348"/>
      <c r="X154" s="348"/>
      <c r="AL154" s="348"/>
      <c r="AM154" s="75"/>
      <c r="AN154" s="75"/>
      <c r="AO154" s="530"/>
      <c r="AP154" s="75"/>
      <c r="AQ154" s="75"/>
      <c r="AR154" s="75"/>
      <c r="AS154" s="75"/>
      <c r="AT154" s="75"/>
      <c r="AU154" s="75"/>
      <c r="AV154" s="75"/>
      <c r="AW154" s="75"/>
      <c r="AX154" s="75"/>
      <c r="AY154" s="75"/>
      <c r="AZ154" s="75"/>
      <c r="BA154" s="7"/>
      <c r="BB154" s="7"/>
      <c r="BC154" s="7"/>
      <c r="BD154" s="7"/>
      <c r="BE154" s="7"/>
      <c r="BF154" s="7"/>
      <c r="BG154" s="7"/>
      <c r="BH154" s="7"/>
      <c r="BI154" s="7"/>
      <c r="BJ154" s="7"/>
      <c r="BK154" s="7"/>
      <c r="BL154" s="7"/>
      <c r="BM154" s="7"/>
      <c r="BN154" s="165"/>
      <c r="BO154" s="165"/>
      <c r="BP154" s="7"/>
      <c r="BQ154" s="7"/>
      <c r="BR154" s="7"/>
      <c r="BS154" s="7"/>
      <c r="BT154" s="7"/>
      <c r="CH154" s="7"/>
      <c r="CI154" s="7"/>
      <c r="CJ154" s="7"/>
      <c r="CK154" s="198"/>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row>
    <row r="155" spans="1:114">
      <c r="A155" s="16"/>
      <c r="B155" s="199"/>
      <c r="C155" s="17"/>
      <c r="D155" s="16"/>
      <c r="E155" s="7"/>
      <c r="F155" s="7"/>
      <c r="G155" s="7"/>
      <c r="H155" s="7"/>
      <c r="I155" s="7"/>
      <c r="J155" s="7"/>
      <c r="K155" s="7"/>
      <c r="L155" s="7"/>
      <c r="M155" s="7"/>
      <c r="N155" s="7"/>
      <c r="O155" s="7"/>
      <c r="P155" s="7"/>
      <c r="Q155" s="7"/>
      <c r="R155" s="513"/>
      <c r="S155" s="513"/>
      <c r="T155" s="348"/>
      <c r="U155" s="348"/>
      <c r="V155" s="348"/>
      <c r="W155" s="348"/>
      <c r="X155" s="348"/>
      <c r="AL155" s="348"/>
      <c r="AM155" s="75"/>
      <c r="AN155" s="75"/>
      <c r="AO155" s="530"/>
      <c r="AP155" s="75"/>
      <c r="AQ155" s="75"/>
      <c r="AR155" s="75"/>
      <c r="AS155" s="75"/>
      <c r="AT155" s="75"/>
      <c r="AU155" s="75"/>
      <c r="AV155" s="75"/>
      <c r="AW155" s="75"/>
      <c r="AX155" s="75"/>
      <c r="AY155" s="75"/>
      <c r="AZ155" s="75"/>
      <c r="BA155" s="7"/>
      <c r="BB155" s="7"/>
      <c r="BC155" s="7"/>
      <c r="BD155" s="7"/>
      <c r="BE155" s="7"/>
      <c r="BF155" s="7"/>
      <c r="BG155" s="7"/>
      <c r="BH155" s="7"/>
      <c r="BI155" s="7"/>
      <c r="BJ155" s="7"/>
      <c r="BK155" s="7"/>
      <c r="BL155" s="7"/>
      <c r="BM155" s="7"/>
      <c r="BN155" s="165"/>
      <c r="BO155" s="165"/>
      <c r="BP155" s="7"/>
      <c r="BQ155" s="7"/>
      <c r="BR155" s="7"/>
      <c r="BS155" s="7"/>
      <c r="BT155" s="7"/>
      <c r="CH155" s="7"/>
      <c r="CI155" s="7"/>
      <c r="CJ155" s="7"/>
      <c r="CK155" s="198"/>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row>
    <row r="156" spans="1:114">
      <c r="A156" s="16"/>
      <c r="B156" s="199"/>
      <c r="C156" s="17"/>
      <c r="D156" s="16"/>
      <c r="E156" s="7"/>
      <c r="F156" s="7"/>
      <c r="G156" s="7"/>
      <c r="H156" s="7"/>
      <c r="I156" s="7"/>
      <c r="J156" s="7"/>
      <c r="K156" s="7"/>
      <c r="L156" s="7"/>
      <c r="M156" s="7"/>
      <c r="N156" s="7"/>
      <c r="O156" s="7"/>
      <c r="P156" s="7"/>
      <c r="Q156" s="7"/>
      <c r="R156" s="513"/>
      <c r="S156" s="513"/>
      <c r="T156" s="348"/>
      <c r="U156" s="348"/>
      <c r="V156" s="348"/>
      <c r="W156" s="348"/>
      <c r="X156" s="348"/>
      <c r="AL156" s="348"/>
      <c r="AM156" s="75"/>
      <c r="AN156" s="75"/>
      <c r="AO156" s="530"/>
      <c r="AP156" s="75"/>
      <c r="AQ156" s="75"/>
      <c r="AR156" s="75"/>
      <c r="AS156" s="75"/>
      <c r="AT156" s="75"/>
      <c r="AU156" s="75"/>
      <c r="AV156" s="75"/>
      <c r="AW156" s="75"/>
      <c r="AX156" s="75"/>
      <c r="AY156" s="75"/>
      <c r="AZ156" s="75"/>
      <c r="BA156" s="7"/>
      <c r="BB156" s="7"/>
      <c r="BC156" s="7"/>
      <c r="BD156" s="7"/>
      <c r="BE156" s="7"/>
      <c r="BF156" s="7"/>
      <c r="BG156" s="7"/>
      <c r="BH156" s="7"/>
      <c r="BI156" s="7"/>
      <c r="BJ156" s="7"/>
      <c r="BK156" s="7"/>
      <c r="BL156" s="7"/>
      <c r="BM156" s="7"/>
      <c r="BN156" s="165"/>
      <c r="BO156" s="165"/>
      <c r="BP156" s="7"/>
      <c r="BQ156" s="7"/>
      <c r="BR156" s="7"/>
      <c r="BS156" s="7"/>
      <c r="BT156" s="7"/>
      <c r="CH156" s="7"/>
      <c r="CI156" s="7"/>
      <c r="CJ156" s="7"/>
      <c r="CK156" s="198"/>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row>
    <row r="157" spans="1:114">
      <c r="A157" s="16"/>
      <c r="B157" s="199"/>
      <c r="C157" s="17"/>
      <c r="D157" s="16"/>
      <c r="E157" s="7"/>
      <c r="F157" s="7"/>
      <c r="G157" s="7"/>
      <c r="H157" s="7"/>
      <c r="I157" s="7"/>
      <c r="J157" s="7"/>
      <c r="K157" s="7"/>
      <c r="L157" s="7"/>
      <c r="M157" s="7"/>
      <c r="N157" s="7"/>
      <c r="O157" s="7"/>
      <c r="P157" s="7"/>
      <c r="Q157" s="7"/>
      <c r="R157" s="513"/>
      <c r="S157" s="513"/>
      <c r="T157" s="348"/>
      <c r="U157" s="348"/>
      <c r="V157" s="348"/>
      <c r="W157" s="348"/>
      <c r="X157" s="348"/>
      <c r="AL157" s="348"/>
      <c r="AM157" s="75"/>
      <c r="AN157" s="75"/>
      <c r="AO157" s="530"/>
      <c r="AP157" s="75"/>
      <c r="AQ157" s="75"/>
      <c r="AR157" s="75"/>
      <c r="AS157" s="75"/>
      <c r="AT157" s="75"/>
      <c r="AU157" s="75"/>
      <c r="AV157" s="75"/>
      <c r="AW157" s="75"/>
      <c r="AX157" s="75"/>
      <c r="AY157" s="75"/>
      <c r="AZ157" s="75"/>
      <c r="BA157" s="7"/>
      <c r="BB157" s="7"/>
      <c r="BC157" s="7"/>
      <c r="BD157" s="7"/>
      <c r="BE157" s="7"/>
      <c r="BF157" s="7"/>
      <c r="BG157" s="7"/>
      <c r="BH157" s="7"/>
      <c r="BI157" s="7"/>
      <c r="BJ157" s="7"/>
      <c r="BK157" s="7"/>
      <c r="BL157" s="7"/>
      <c r="BM157" s="7"/>
      <c r="BN157" s="165"/>
      <c r="BO157" s="165"/>
      <c r="BP157" s="7"/>
      <c r="BQ157" s="7"/>
      <c r="BR157" s="7"/>
      <c r="BS157" s="7"/>
      <c r="BT157" s="7"/>
      <c r="CH157" s="7"/>
      <c r="CI157" s="7"/>
      <c r="CJ157" s="7"/>
      <c r="CK157" s="198"/>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row>
    <row r="158" spans="1:114">
      <c r="A158" s="16"/>
      <c r="B158" s="199"/>
      <c r="C158" s="17"/>
      <c r="D158" s="16"/>
      <c r="E158" s="7"/>
      <c r="F158" s="7"/>
      <c r="G158" s="7"/>
      <c r="H158" s="7"/>
      <c r="I158" s="7"/>
      <c r="J158" s="7"/>
      <c r="K158" s="7"/>
      <c r="L158" s="7"/>
      <c r="M158" s="7"/>
      <c r="N158" s="7"/>
      <c r="O158" s="7"/>
      <c r="P158" s="7"/>
      <c r="Q158" s="7"/>
      <c r="R158" s="513"/>
      <c r="S158" s="513"/>
      <c r="T158" s="348"/>
      <c r="U158" s="348"/>
      <c r="V158" s="348"/>
      <c r="W158" s="348"/>
      <c r="X158" s="348"/>
      <c r="AL158" s="348"/>
      <c r="AM158" s="75"/>
      <c r="AN158" s="75"/>
      <c r="AO158" s="530"/>
      <c r="AP158" s="75"/>
      <c r="AQ158" s="75"/>
      <c r="AR158" s="75"/>
      <c r="AS158" s="75"/>
      <c r="AT158" s="75"/>
      <c r="AU158" s="75"/>
      <c r="AV158" s="75"/>
      <c r="AW158" s="75"/>
      <c r="AX158" s="75"/>
      <c r="AY158" s="75"/>
      <c r="AZ158" s="75"/>
      <c r="BA158" s="7"/>
      <c r="BB158" s="7"/>
      <c r="BC158" s="7"/>
      <c r="BD158" s="7"/>
      <c r="BE158" s="7"/>
      <c r="BF158" s="7"/>
      <c r="BG158" s="7"/>
      <c r="BH158" s="7"/>
      <c r="BI158" s="7"/>
      <c r="BJ158" s="7"/>
      <c r="BK158" s="7"/>
      <c r="BL158" s="7"/>
      <c r="BM158" s="7"/>
      <c r="BN158" s="165"/>
      <c r="BO158" s="165"/>
      <c r="BP158" s="7"/>
      <c r="BQ158" s="7"/>
      <c r="BR158" s="7"/>
      <c r="BS158" s="7"/>
      <c r="BT158" s="7"/>
      <c r="CH158" s="7"/>
      <c r="CI158" s="7"/>
      <c r="CJ158" s="7"/>
      <c r="CK158" s="198"/>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row>
    <row r="159" spans="1:114">
      <c r="A159" s="16"/>
      <c r="B159" s="199"/>
      <c r="C159" s="17"/>
      <c r="D159" s="16"/>
      <c r="E159" s="7"/>
      <c r="F159" s="7"/>
      <c r="G159" s="7"/>
      <c r="H159" s="7"/>
      <c r="I159" s="7"/>
      <c r="J159" s="7"/>
      <c r="K159" s="7"/>
      <c r="L159" s="7"/>
      <c r="M159" s="7"/>
      <c r="N159" s="7"/>
      <c r="O159" s="7"/>
      <c r="P159" s="7"/>
      <c r="Q159" s="7"/>
      <c r="R159" s="513"/>
      <c r="S159" s="513"/>
      <c r="T159" s="348"/>
      <c r="U159" s="348"/>
      <c r="V159" s="348"/>
      <c r="W159" s="348"/>
      <c r="X159" s="348"/>
      <c r="AL159" s="348"/>
      <c r="AM159" s="75"/>
      <c r="AN159" s="75"/>
      <c r="AO159" s="530"/>
      <c r="AP159" s="75"/>
      <c r="AQ159" s="75"/>
      <c r="AR159" s="75"/>
      <c r="AS159" s="75"/>
      <c r="AT159" s="75"/>
      <c r="AU159" s="75"/>
      <c r="AV159" s="75"/>
      <c r="AW159" s="75"/>
      <c r="AX159" s="75"/>
      <c r="AY159" s="75"/>
      <c r="AZ159" s="75"/>
      <c r="BA159" s="7"/>
      <c r="BB159" s="7"/>
      <c r="BC159" s="7"/>
      <c r="BD159" s="7"/>
      <c r="BE159" s="7"/>
      <c r="BF159" s="7"/>
      <c r="BG159" s="7"/>
      <c r="BH159" s="7"/>
      <c r="BI159" s="7"/>
      <c r="BJ159" s="7"/>
      <c r="BK159" s="7"/>
      <c r="BL159" s="7"/>
      <c r="BM159" s="7"/>
      <c r="BN159" s="165"/>
      <c r="BO159" s="165"/>
      <c r="BP159" s="7"/>
      <c r="BQ159" s="7"/>
      <c r="BR159" s="7"/>
      <c r="BS159" s="7"/>
      <c r="BT159" s="7"/>
      <c r="CH159" s="7"/>
      <c r="CI159" s="7"/>
      <c r="CJ159" s="7"/>
      <c r="CK159" s="198"/>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row>
    <row r="160" spans="1:114">
      <c r="A160" s="16"/>
      <c r="B160" s="199"/>
      <c r="C160" s="17"/>
      <c r="D160" s="16"/>
      <c r="E160" s="7"/>
      <c r="F160" s="7"/>
      <c r="G160" s="7"/>
      <c r="H160" s="7"/>
      <c r="I160" s="7"/>
      <c r="J160" s="7"/>
      <c r="K160" s="7"/>
      <c r="L160" s="7"/>
      <c r="M160" s="7"/>
      <c r="N160" s="7"/>
      <c r="O160" s="7"/>
      <c r="P160" s="7"/>
      <c r="Q160" s="7"/>
      <c r="R160" s="513"/>
      <c r="S160" s="513"/>
      <c r="T160" s="348"/>
      <c r="U160" s="348"/>
      <c r="V160" s="348"/>
      <c r="W160" s="348"/>
      <c r="X160" s="348"/>
      <c r="AL160" s="348"/>
      <c r="AM160" s="75"/>
      <c r="AN160" s="75"/>
      <c r="AO160" s="530"/>
      <c r="AP160" s="75"/>
      <c r="AQ160" s="75"/>
      <c r="AR160" s="75"/>
      <c r="AS160" s="75"/>
      <c r="AT160" s="75"/>
      <c r="AU160" s="75"/>
      <c r="AV160" s="75"/>
      <c r="AW160" s="75"/>
      <c r="AX160" s="75"/>
      <c r="AY160" s="75"/>
      <c r="AZ160" s="75"/>
      <c r="BA160" s="7"/>
      <c r="BB160" s="7"/>
      <c r="BC160" s="7"/>
      <c r="BD160" s="7"/>
      <c r="BE160" s="7"/>
      <c r="BF160" s="7"/>
      <c r="BG160" s="7"/>
      <c r="BH160" s="7"/>
      <c r="BI160" s="7"/>
      <c r="BJ160" s="7"/>
      <c r="BK160" s="7"/>
      <c r="BL160" s="7"/>
      <c r="BM160" s="7"/>
      <c r="BN160" s="165"/>
      <c r="BO160" s="165"/>
      <c r="BP160" s="7"/>
      <c r="BQ160" s="7"/>
      <c r="BR160" s="7"/>
      <c r="BS160" s="7"/>
      <c r="BT160" s="7"/>
      <c r="CH160" s="7"/>
      <c r="CI160" s="7"/>
      <c r="CJ160" s="7"/>
      <c r="CK160" s="198"/>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row>
    <row r="161" spans="1:114">
      <c r="A161" s="16"/>
      <c r="B161" s="199"/>
      <c r="C161" s="17"/>
      <c r="D161" s="16"/>
      <c r="E161" s="7"/>
      <c r="F161" s="7"/>
      <c r="G161" s="7"/>
      <c r="H161" s="7"/>
      <c r="I161" s="7"/>
      <c r="J161" s="7"/>
      <c r="K161" s="7"/>
      <c r="L161" s="7"/>
      <c r="M161" s="7"/>
      <c r="N161" s="7"/>
      <c r="O161" s="7"/>
      <c r="P161" s="7"/>
      <c r="Q161" s="7"/>
      <c r="R161" s="513"/>
      <c r="S161" s="513"/>
      <c r="T161" s="348"/>
      <c r="U161" s="348"/>
      <c r="V161" s="348"/>
      <c r="W161" s="348"/>
      <c r="X161" s="348"/>
      <c r="AL161" s="348"/>
      <c r="AM161" s="75"/>
      <c r="AN161" s="75"/>
      <c r="AO161" s="530"/>
      <c r="AP161" s="75"/>
      <c r="AQ161" s="75"/>
      <c r="AR161" s="75"/>
      <c r="AS161" s="75"/>
      <c r="AT161" s="75"/>
      <c r="AU161" s="75"/>
      <c r="AV161" s="75"/>
      <c r="AW161" s="75"/>
      <c r="AX161" s="75"/>
      <c r="AY161" s="75"/>
      <c r="AZ161" s="75"/>
      <c r="BA161" s="7"/>
      <c r="BB161" s="7"/>
      <c r="BC161" s="7"/>
      <c r="BD161" s="7"/>
      <c r="BE161" s="7"/>
      <c r="BF161" s="7"/>
      <c r="BG161" s="7"/>
      <c r="BH161" s="7"/>
      <c r="BI161" s="7"/>
      <c r="BJ161" s="7"/>
      <c r="BK161" s="7"/>
      <c r="BL161" s="7"/>
      <c r="BM161" s="7"/>
      <c r="BN161" s="165"/>
      <c r="BO161" s="165"/>
      <c r="BP161" s="7"/>
      <c r="BQ161" s="7"/>
      <c r="BR161" s="7"/>
      <c r="BS161" s="7"/>
      <c r="BT161" s="7"/>
      <c r="CH161" s="7"/>
      <c r="CI161" s="7"/>
      <c r="CJ161" s="7"/>
      <c r="CK161" s="198"/>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row>
    <row r="162" spans="1:114">
      <c r="A162" s="16"/>
      <c r="B162" s="199"/>
      <c r="C162" s="17"/>
      <c r="D162" s="16"/>
      <c r="E162" s="7"/>
      <c r="F162" s="7"/>
      <c r="G162" s="7"/>
      <c r="H162" s="7"/>
      <c r="I162" s="7"/>
      <c r="J162" s="7"/>
      <c r="K162" s="7"/>
      <c r="L162" s="7"/>
      <c r="M162" s="7"/>
      <c r="N162" s="7"/>
      <c r="O162" s="7"/>
      <c r="P162" s="7"/>
      <c r="Q162" s="7"/>
      <c r="R162" s="513"/>
      <c r="S162" s="513"/>
      <c r="T162" s="348"/>
      <c r="U162" s="348"/>
      <c r="V162" s="348"/>
      <c r="W162" s="348"/>
      <c r="X162" s="348"/>
      <c r="AL162" s="348"/>
      <c r="AM162" s="75"/>
      <c r="AN162" s="75"/>
      <c r="AO162" s="530"/>
      <c r="AP162" s="75"/>
      <c r="AQ162" s="75"/>
      <c r="AR162" s="75"/>
      <c r="AS162" s="75"/>
      <c r="AT162" s="75"/>
      <c r="AU162" s="75"/>
      <c r="AV162" s="75"/>
      <c r="AW162" s="75"/>
      <c r="AX162" s="75"/>
      <c r="AY162" s="75"/>
      <c r="AZ162" s="75"/>
      <c r="BA162" s="7"/>
      <c r="BB162" s="7"/>
      <c r="BC162" s="7"/>
      <c r="BD162" s="7"/>
      <c r="BE162" s="7"/>
      <c r="BF162" s="7"/>
      <c r="BG162" s="7"/>
      <c r="BH162" s="7"/>
      <c r="BI162" s="7"/>
      <c r="BJ162" s="7"/>
      <c r="BK162" s="7"/>
      <c r="BL162" s="7"/>
      <c r="BM162" s="7"/>
      <c r="BN162" s="165"/>
      <c r="BO162" s="165"/>
      <c r="BP162" s="7"/>
      <c r="BQ162" s="7"/>
      <c r="BR162" s="7"/>
      <c r="BS162" s="7"/>
      <c r="BT162" s="7"/>
      <c r="CH162" s="7"/>
      <c r="CI162" s="7"/>
      <c r="CJ162" s="7"/>
      <c r="CK162" s="198"/>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row>
    <row r="163" spans="1:114">
      <c r="A163" s="16"/>
      <c r="B163" s="199"/>
      <c r="C163" s="17"/>
      <c r="D163" s="16"/>
      <c r="E163" s="7"/>
      <c r="F163" s="7"/>
      <c r="G163" s="7"/>
      <c r="H163" s="7"/>
      <c r="I163" s="7"/>
      <c r="J163" s="7"/>
      <c r="K163" s="7"/>
      <c r="L163" s="7"/>
      <c r="M163" s="7"/>
      <c r="N163" s="7"/>
      <c r="O163" s="7"/>
      <c r="P163" s="7"/>
      <c r="Q163" s="7"/>
      <c r="R163" s="513"/>
      <c r="S163" s="513"/>
      <c r="T163" s="348"/>
      <c r="U163" s="348"/>
      <c r="V163" s="348"/>
      <c r="W163" s="348"/>
      <c r="X163" s="348"/>
      <c r="AL163" s="348"/>
      <c r="AM163" s="75"/>
      <c r="AN163" s="75"/>
      <c r="AO163" s="530"/>
      <c r="AP163" s="75"/>
      <c r="AQ163" s="75"/>
      <c r="AR163" s="75"/>
      <c r="AS163" s="75"/>
      <c r="AT163" s="75"/>
      <c r="AU163" s="75"/>
      <c r="AV163" s="75"/>
      <c r="AW163" s="75"/>
      <c r="AX163" s="75"/>
      <c r="AY163" s="75"/>
      <c r="AZ163" s="75"/>
      <c r="BA163" s="7"/>
      <c r="BB163" s="7"/>
      <c r="BC163" s="7"/>
      <c r="BD163" s="7"/>
      <c r="BE163" s="7"/>
      <c r="BF163" s="7"/>
      <c r="BG163" s="7"/>
      <c r="BH163" s="7"/>
      <c r="BI163" s="7"/>
      <c r="BJ163" s="7"/>
      <c r="BK163" s="7"/>
      <c r="BL163" s="7"/>
      <c r="BM163" s="7"/>
      <c r="BN163" s="165"/>
      <c r="BO163" s="165"/>
      <c r="BP163" s="7"/>
      <c r="BQ163" s="7"/>
      <c r="BR163" s="7"/>
      <c r="BS163" s="7"/>
      <c r="BT163" s="7"/>
      <c r="CH163" s="7"/>
      <c r="CI163" s="7"/>
      <c r="CJ163" s="7"/>
      <c r="CK163" s="198"/>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row>
    <row r="164" spans="1:114">
      <c r="A164" s="16"/>
      <c r="B164" s="199"/>
      <c r="C164" s="17"/>
      <c r="D164" s="16"/>
      <c r="E164" s="7"/>
      <c r="F164" s="7"/>
      <c r="G164" s="7"/>
      <c r="H164" s="7"/>
      <c r="I164" s="7"/>
      <c r="J164" s="7"/>
      <c r="K164" s="7"/>
      <c r="L164" s="7"/>
      <c r="M164" s="7"/>
      <c r="N164" s="7"/>
      <c r="O164" s="7"/>
      <c r="P164" s="7"/>
      <c r="Q164" s="7"/>
      <c r="R164" s="513"/>
      <c r="S164" s="513"/>
      <c r="T164" s="348"/>
      <c r="U164" s="348"/>
      <c r="V164" s="348"/>
      <c r="W164" s="348"/>
      <c r="X164" s="348"/>
      <c r="AL164" s="348"/>
      <c r="AM164" s="75"/>
      <c r="AN164" s="75"/>
      <c r="AO164" s="530"/>
      <c r="AP164" s="75"/>
      <c r="AQ164" s="75"/>
      <c r="AR164" s="75"/>
      <c r="AS164" s="75"/>
      <c r="AT164" s="75"/>
      <c r="AU164" s="75"/>
      <c r="AV164" s="75"/>
      <c r="AW164" s="75"/>
      <c r="AX164" s="75"/>
      <c r="AY164" s="75"/>
      <c r="AZ164" s="75"/>
      <c r="BA164" s="7"/>
      <c r="BB164" s="7"/>
      <c r="BC164" s="7"/>
      <c r="BD164" s="7"/>
      <c r="BE164" s="7"/>
      <c r="BF164" s="7"/>
      <c r="BG164" s="7"/>
      <c r="BH164" s="7"/>
      <c r="BI164" s="7"/>
      <c r="BJ164" s="7"/>
      <c r="BK164" s="7"/>
      <c r="BL164" s="7"/>
      <c r="BM164" s="7"/>
      <c r="BN164" s="165"/>
      <c r="BO164" s="165"/>
      <c r="BP164" s="7"/>
      <c r="BQ164" s="7"/>
      <c r="BR164" s="7"/>
      <c r="BS164" s="7"/>
      <c r="BT164" s="7"/>
      <c r="CH164" s="7"/>
      <c r="CI164" s="7"/>
      <c r="CJ164" s="7"/>
      <c r="CK164" s="198"/>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row>
    <row r="165" spans="1:114">
      <c r="A165" s="16"/>
      <c r="B165" s="199"/>
      <c r="C165" s="17"/>
      <c r="D165" s="16"/>
      <c r="E165" s="7"/>
      <c r="F165" s="7"/>
      <c r="G165" s="7"/>
      <c r="H165" s="7"/>
      <c r="I165" s="7"/>
      <c r="J165" s="7"/>
      <c r="K165" s="7"/>
      <c r="L165" s="7"/>
      <c r="M165" s="7"/>
      <c r="N165" s="7"/>
      <c r="O165" s="7"/>
      <c r="P165" s="7"/>
      <c r="Q165" s="7"/>
      <c r="R165" s="513"/>
      <c r="S165" s="513"/>
      <c r="T165" s="348"/>
      <c r="U165" s="348"/>
      <c r="V165" s="348"/>
      <c r="W165" s="348"/>
      <c r="X165" s="348"/>
      <c r="AL165" s="348"/>
      <c r="AM165" s="75"/>
      <c r="AN165" s="75"/>
      <c r="AO165" s="530"/>
      <c r="AP165" s="75"/>
      <c r="AQ165" s="75"/>
      <c r="AR165" s="75"/>
      <c r="AS165" s="75"/>
      <c r="AT165" s="75"/>
      <c r="AU165" s="75"/>
      <c r="AV165" s="75"/>
      <c r="AW165" s="75"/>
      <c r="AX165" s="75"/>
      <c r="AY165" s="75"/>
      <c r="AZ165" s="75"/>
      <c r="BA165" s="7"/>
      <c r="BB165" s="7"/>
      <c r="BC165" s="7"/>
      <c r="BD165" s="7"/>
      <c r="BE165" s="7"/>
      <c r="BF165" s="7"/>
      <c r="BG165" s="7"/>
      <c r="BH165" s="7"/>
      <c r="BI165" s="7"/>
      <c r="BJ165" s="7"/>
      <c r="BK165" s="7"/>
      <c r="BL165" s="7"/>
      <c r="BM165" s="7"/>
      <c r="BN165" s="165"/>
      <c r="BO165" s="165"/>
      <c r="BP165" s="7"/>
      <c r="BQ165" s="7"/>
      <c r="BR165" s="7"/>
      <c r="BS165" s="7"/>
      <c r="BT165" s="7"/>
      <c r="CH165" s="7"/>
      <c r="CI165" s="7"/>
      <c r="CJ165" s="7"/>
      <c r="CK165" s="198"/>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row>
    <row r="166" spans="1:114">
      <c r="A166" s="16"/>
      <c r="B166" s="199"/>
      <c r="C166" s="17"/>
      <c r="D166" s="16"/>
      <c r="E166" s="7"/>
      <c r="F166" s="7"/>
      <c r="G166" s="7"/>
      <c r="H166" s="200"/>
      <c r="I166" s="7"/>
      <c r="J166" s="7"/>
      <c r="K166" s="7"/>
      <c r="L166" s="7"/>
      <c r="M166" s="7"/>
      <c r="N166" s="7"/>
      <c r="O166" s="7"/>
      <c r="P166" s="7"/>
      <c r="Q166" s="7"/>
      <c r="R166" s="513"/>
      <c r="S166" s="513"/>
      <c r="T166" s="348"/>
      <c r="U166" s="348"/>
      <c r="V166" s="348"/>
      <c r="W166" s="348"/>
      <c r="X166" s="348"/>
      <c r="AL166" s="348"/>
      <c r="AM166" s="75"/>
      <c r="AN166" s="75"/>
      <c r="AO166" s="530"/>
      <c r="AP166" s="75"/>
      <c r="AQ166" s="75"/>
      <c r="AR166" s="75"/>
      <c r="AS166" s="75"/>
      <c r="AT166" s="75"/>
      <c r="AU166" s="75"/>
      <c r="AV166" s="75"/>
      <c r="AW166" s="75"/>
      <c r="AX166" s="75"/>
      <c r="AY166" s="75"/>
      <c r="AZ166" s="75"/>
      <c r="BA166" s="7"/>
      <c r="BB166" s="7"/>
      <c r="BC166" s="7"/>
      <c r="BD166" s="7"/>
      <c r="BE166" s="7"/>
      <c r="BF166" s="7"/>
      <c r="BG166" s="7"/>
      <c r="BH166" s="7"/>
      <c r="BI166" s="7"/>
      <c r="BJ166" s="7"/>
      <c r="BK166" s="7"/>
      <c r="BL166" s="7"/>
      <c r="BM166" s="7"/>
      <c r="BN166" s="165"/>
      <c r="BO166" s="165"/>
      <c r="BP166" s="7"/>
      <c r="BQ166" s="7"/>
      <c r="BR166" s="7"/>
      <c r="BS166" s="7"/>
      <c r="BT166" s="7"/>
      <c r="CH166" s="7"/>
      <c r="CI166" s="7"/>
      <c r="CJ166" s="7"/>
      <c r="CK166" s="198"/>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row>
    <row r="167" spans="1:114">
      <c r="A167" s="16"/>
      <c r="B167" s="199"/>
      <c r="C167" s="17"/>
      <c r="D167" s="16"/>
      <c r="E167" s="7"/>
      <c r="F167" s="7"/>
      <c r="G167" s="7"/>
      <c r="H167" s="200"/>
      <c r="I167" s="7"/>
      <c r="J167" s="7"/>
      <c r="K167" s="7"/>
      <c r="L167" s="7"/>
      <c r="M167" s="7"/>
      <c r="N167" s="7"/>
      <c r="O167" s="7"/>
      <c r="P167" s="7"/>
      <c r="Q167" s="7"/>
      <c r="R167" s="513"/>
      <c r="S167" s="513"/>
      <c r="T167" s="348"/>
      <c r="U167" s="348"/>
      <c r="V167" s="348"/>
      <c r="W167" s="348"/>
      <c r="X167" s="348"/>
      <c r="AL167" s="348"/>
      <c r="AM167" s="75"/>
      <c r="AN167" s="75"/>
      <c r="AO167" s="530"/>
      <c r="AP167" s="75"/>
      <c r="AQ167" s="75"/>
      <c r="AR167" s="75"/>
      <c r="AS167" s="75"/>
      <c r="AT167" s="75"/>
      <c r="AU167" s="75"/>
      <c r="AV167" s="75"/>
      <c r="AW167" s="75"/>
      <c r="AX167" s="75"/>
      <c r="AY167" s="75"/>
      <c r="AZ167" s="75"/>
      <c r="BA167" s="7"/>
      <c r="BB167" s="7"/>
      <c r="BC167" s="7"/>
      <c r="BD167" s="7"/>
      <c r="BE167" s="7"/>
      <c r="BF167" s="7"/>
      <c r="BG167" s="7"/>
      <c r="BH167" s="7"/>
      <c r="BI167" s="7"/>
      <c r="BJ167" s="7"/>
      <c r="BK167" s="7"/>
      <c r="BL167" s="7"/>
      <c r="BM167" s="7"/>
      <c r="BN167" s="165"/>
      <c r="BO167" s="165"/>
      <c r="BP167" s="7"/>
      <c r="BQ167" s="7"/>
      <c r="BR167" s="7"/>
      <c r="BS167" s="7"/>
      <c r="BT167" s="7"/>
      <c r="CH167" s="7"/>
      <c r="CI167" s="7"/>
      <c r="CJ167" s="7"/>
      <c r="CK167" s="198"/>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row>
    <row r="168" spans="1:114">
      <c r="A168" s="16"/>
      <c r="B168" s="199"/>
      <c r="C168" s="17"/>
      <c r="D168" s="16"/>
      <c r="E168" s="7"/>
      <c r="F168" s="7"/>
      <c r="G168" s="7"/>
      <c r="H168" s="200"/>
      <c r="I168" s="7"/>
      <c r="J168" s="7"/>
      <c r="K168" s="7"/>
      <c r="L168" s="7"/>
      <c r="M168" s="7"/>
      <c r="N168" s="7"/>
      <c r="O168" s="7"/>
      <c r="P168" s="7"/>
      <c r="Q168" s="7"/>
      <c r="R168" s="513"/>
      <c r="S168" s="513"/>
      <c r="T168" s="348"/>
      <c r="U168" s="348"/>
      <c r="V168" s="348"/>
      <c r="W168" s="348"/>
      <c r="X168" s="348"/>
      <c r="AL168" s="348"/>
      <c r="AM168" s="75"/>
      <c r="AN168" s="75"/>
      <c r="AO168" s="530"/>
      <c r="AP168" s="75"/>
      <c r="AQ168" s="75"/>
      <c r="AR168" s="75"/>
      <c r="AS168" s="75"/>
      <c r="AT168" s="75"/>
      <c r="AU168" s="75"/>
      <c r="AV168" s="75"/>
      <c r="AW168" s="75"/>
      <c r="AX168" s="75"/>
      <c r="AY168" s="75"/>
      <c r="AZ168" s="75"/>
      <c r="BA168" s="7"/>
      <c r="BB168" s="7"/>
      <c r="BC168" s="7"/>
      <c r="BD168" s="7"/>
      <c r="BE168" s="7"/>
      <c r="BF168" s="7"/>
      <c r="BG168" s="7"/>
      <c r="BH168" s="7"/>
      <c r="BI168" s="7"/>
      <c r="BJ168" s="7"/>
      <c r="BK168" s="7"/>
      <c r="BL168" s="7"/>
      <c r="BM168" s="7"/>
      <c r="BN168" s="165"/>
      <c r="BO168" s="165"/>
      <c r="BP168" s="7"/>
      <c r="BQ168" s="7"/>
      <c r="BR168" s="7"/>
      <c r="BS168" s="7"/>
      <c r="BT168" s="7"/>
      <c r="CH168" s="7"/>
      <c r="CI168" s="7"/>
      <c r="CJ168" s="7"/>
      <c r="CK168" s="198"/>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row>
    <row r="169" spans="1:114">
      <c r="A169" s="16"/>
      <c r="B169" s="199"/>
      <c r="C169" s="17"/>
      <c r="D169" s="16"/>
      <c r="E169" s="7"/>
      <c r="F169" s="7"/>
      <c r="G169" s="7"/>
      <c r="H169" s="200"/>
      <c r="I169" s="7"/>
      <c r="J169" s="7"/>
      <c r="K169" s="7"/>
      <c r="L169" s="7"/>
      <c r="M169" s="7"/>
      <c r="N169" s="7"/>
      <c r="O169" s="7"/>
      <c r="P169" s="7"/>
      <c r="Q169" s="7"/>
      <c r="R169" s="513"/>
      <c r="S169" s="513"/>
      <c r="T169" s="348"/>
      <c r="U169" s="348"/>
      <c r="V169" s="348"/>
      <c r="W169" s="348"/>
      <c r="X169" s="348"/>
      <c r="AL169" s="348"/>
      <c r="AM169" s="75"/>
      <c r="AN169" s="75"/>
      <c r="AO169" s="530"/>
      <c r="AP169" s="75"/>
      <c r="AQ169" s="75"/>
      <c r="AR169" s="75"/>
      <c r="AS169" s="75"/>
      <c r="AT169" s="75"/>
      <c r="AU169" s="75"/>
      <c r="AV169" s="75"/>
      <c r="AW169" s="75"/>
      <c r="AX169" s="75"/>
      <c r="AY169" s="75"/>
      <c r="AZ169" s="75"/>
      <c r="BA169" s="7"/>
      <c r="BB169" s="7"/>
      <c r="BC169" s="7"/>
      <c r="BD169" s="7"/>
      <c r="BE169" s="7"/>
      <c r="BF169" s="7"/>
      <c r="BG169" s="7"/>
      <c r="BH169" s="7"/>
      <c r="BI169" s="7"/>
      <c r="BJ169" s="7"/>
      <c r="BK169" s="7"/>
      <c r="BL169" s="7"/>
      <c r="BM169" s="7"/>
      <c r="BN169" s="165"/>
      <c r="BO169" s="165"/>
      <c r="BP169" s="7"/>
      <c r="BQ169" s="7"/>
      <c r="BR169" s="7"/>
      <c r="BS169" s="7"/>
      <c r="BT169" s="7"/>
      <c r="CH169" s="7"/>
      <c r="CI169" s="7"/>
      <c r="CJ169" s="7"/>
      <c r="CK169" s="198"/>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row>
    <row r="170" spans="1:114">
      <c r="A170" s="7"/>
      <c r="B170" s="201"/>
      <c r="C170" s="198"/>
      <c r="D170" s="7"/>
      <c r="E170" s="7"/>
      <c r="F170" s="7"/>
      <c r="G170" s="7"/>
      <c r="H170" s="200"/>
      <c r="I170" s="7"/>
      <c r="J170" s="7"/>
      <c r="K170" s="7"/>
      <c r="L170" s="7"/>
      <c r="M170" s="7"/>
      <c r="N170" s="7"/>
      <c r="O170" s="7"/>
      <c r="P170" s="7"/>
      <c r="Q170" s="7"/>
      <c r="R170" s="513"/>
      <c r="S170" s="513"/>
      <c r="T170" s="348"/>
      <c r="U170" s="348"/>
      <c r="V170" s="348"/>
      <c r="W170" s="348"/>
      <c r="X170" s="348"/>
      <c r="AL170" s="348"/>
      <c r="AM170" s="75"/>
      <c r="AN170" s="75"/>
      <c r="AO170" s="530"/>
      <c r="AP170" s="75"/>
      <c r="AQ170" s="75"/>
      <c r="AR170" s="75"/>
      <c r="AS170" s="75"/>
      <c r="AT170" s="75"/>
      <c r="AU170" s="75"/>
      <c r="AV170" s="75"/>
      <c r="AW170" s="75"/>
      <c r="AX170" s="75"/>
      <c r="AY170" s="75"/>
      <c r="AZ170" s="75"/>
      <c r="BA170" s="7"/>
      <c r="BB170" s="7"/>
      <c r="BC170" s="7"/>
      <c r="BD170" s="200"/>
      <c r="BE170" s="7"/>
      <c r="BF170" s="7"/>
      <c r="BG170" s="7"/>
      <c r="BH170" s="7"/>
      <c r="BI170" s="7"/>
      <c r="BJ170" s="7"/>
      <c r="BK170" s="7"/>
      <c r="BL170" s="7"/>
      <c r="BM170" s="7"/>
      <c r="BN170" s="165"/>
      <c r="BO170" s="165"/>
      <c r="BP170" s="7"/>
      <c r="BQ170" s="7"/>
      <c r="BR170" s="7"/>
      <c r="BS170" s="7"/>
      <c r="BT170" s="7"/>
      <c r="CH170" s="7"/>
      <c r="CI170" s="7"/>
      <c r="CJ170" s="7"/>
      <c r="CK170" s="198"/>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row>
    <row r="171" spans="1:114">
      <c r="A171" s="7"/>
      <c r="B171" s="201"/>
      <c r="C171" s="198"/>
      <c r="D171" s="7"/>
      <c r="E171" s="7"/>
      <c r="F171" s="7"/>
      <c r="G171" s="7"/>
      <c r="H171" s="200"/>
      <c r="I171" s="7"/>
      <c r="J171" s="7"/>
      <c r="K171" s="7"/>
      <c r="L171" s="7"/>
      <c r="M171" s="7"/>
      <c r="N171" s="7"/>
      <c r="O171" s="7"/>
      <c r="P171" s="7"/>
      <c r="Q171" s="7"/>
      <c r="R171" s="513"/>
      <c r="S171" s="513"/>
      <c r="T171" s="348"/>
      <c r="U171" s="348"/>
      <c r="V171" s="348"/>
      <c r="W171" s="348"/>
      <c r="X171" s="348"/>
      <c r="AL171" s="348"/>
      <c r="AM171" s="75"/>
      <c r="AN171" s="75"/>
      <c r="AO171" s="530"/>
      <c r="AP171" s="75"/>
      <c r="AQ171" s="75"/>
      <c r="AR171" s="75"/>
      <c r="AS171" s="75"/>
      <c r="AT171" s="75"/>
      <c r="AU171" s="75"/>
      <c r="AV171" s="75"/>
      <c r="AW171" s="75"/>
      <c r="AX171" s="75"/>
      <c r="AY171" s="75"/>
      <c r="AZ171" s="75"/>
      <c r="BA171" s="7"/>
      <c r="BB171" s="7"/>
      <c r="BC171" s="7"/>
      <c r="BD171" s="200"/>
      <c r="BE171" s="7"/>
      <c r="BF171" s="7"/>
      <c r="BG171" s="7"/>
      <c r="BH171" s="7"/>
      <c r="BI171" s="7"/>
      <c r="BJ171" s="7"/>
      <c r="BK171" s="7"/>
      <c r="BL171" s="7"/>
      <c r="BM171" s="7"/>
      <c r="BN171" s="165"/>
      <c r="BO171" s="165"/>
      <c r="BP171" s="7"/>
      <c r="BQ171" s="7"/>
      <c r="BR171" s="7"/>
      <c r="BS171" s="7"/>
      <c r="BT171" s="7"/>
      <c r="CH171" s="7"/>
      <c r="CI171" s="7"/>
      <c r="CJ171" s="7"/>
      <c r="CK171" s="198"/>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row>
    <row r="172" spans="1:114">
      <c r="A172" s="7"/>
      <c r="B172" s="201"/>
      <c r="C172" s="198"/>
      <c r="D172" s="7"/>
      <c r="E172" s="7"/>
      <c r="F172" s="7"/>
      <c r="G172" s="7"/>
      <c r="H172" s="200"/>
      <c r="I172" s="7"/>
      <c r="J172" s="7"/>
      <c r="K172" s="7"/>
      <c r="L172" s="7"/>
      <c r="M172" s="7"/>
      <c r="N172" s="7"/>
      <c r="O172" s="7"/>
      <c r="P172" s="7"/>
      <c r="Q172" s="7"/>
      <c r="R172" s="513"/>
      <c r="S172" s="513"/>
      <c r="T172" s="348"/>
      <c r="U172" s="348"/>
      <c r="V172" s="348"/>
      <c r="W172" s="348"/>
      <c r="X172" s="348"/>
      <c r="AL172" s="348"/>
      <c r="AM172" s="75"/>
      <c r="AN172" s="75"/>
      <c r="AO172" s="530"/>
      <c r="AP172" s="75"/>
      <c r="AQ172" s="75"/>
      <c r="AR172" s="75"/>
      <c r="AS172" s="75"/>
      <c r="AT172" s="75"/>
      <c r="AU172" s="75"/>
      <c r="AV172" s="75"/>
      <c r="AW172" s="75"/>
      <c r="AX172" s="75"/>
      <c r="AY172" s="75"/>
      <c r="AZ172" s="75"/>
      <c r="BA172" s="7"/>
      <c r="BB172" s="7"/>
      <c r="BC172" s="7"/>
      <c r="BD172" s="200"/>
      <c r="BE172" s="7"/>
      <c r="BF172" s="7"/>
      <c r="BG172" s="7"/>
      <c r="BH172" s="7"/>
      <c r="BI172" s="7"/>
      <c r="BJ172" s="7"/>
      <c r="BK172" s="7"/>
      <c r="BL172" s="7"/>
      <c r="BM172" s="7"/>
      <c r="BN172" s="165"/>
      <c r="BO172" s="165"/>
      <c r="BP172" s="7"/>
      <c r="BQ172" s="7"/>
      <c r="BR172" s="7"/>
      <c r="BS172" s="7"/>
      <c r="BT172" s="7"/>
      <c r="CH172" s="7"/>
      <c r="CI172" s="7"/>
      <c r="CJ172" s="7"/>
      <c r="CK172" s="198"/>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row>
    <row r="173" spans="1:114">
      <c r="A173" s="7"/>
      <c r="B173" s="201"/>
      <c r="C173" s="198"/>
      <c r="D173" s="7"/>
      <c r="E173" s="7"/>
      <c r="F173" s="7"/>
      <c r="G173" s="7"/>
      <c r="H173" s="200"/>
      <c r="I173" s="7"/>
      <c r="J173" s="7"/>
      <c r="K173" s="7"/>
      <c r="L173" s="7"/>
      <c r="M173" s="7"/>
      <c r="N173" s="7"/>
      <c r="O173" s="7"/>
      <c r="P173" s="7"/>
      <c r="Q173" s="7"/>
      <c r="R173" s="513"/>
      <c r="S173" s="513"/>
      <c r="T173" s="348"/>
      <c r="U173" s="348"/>
      <c r="V173" s="348"/>
      <c r="W173" s="348"/>
      <c r="X173" s="348"/>
      <c r="AL173" s="348"/>
      <c r="AM173" s="75"/>
      <c r="AN173" s="75"/>
      <c r="AO173" s="530"/>
      <c r="AP173" s="75"/>
      <c r="AQ173" s="75"/>
      <c r="AR173" s="75"/>
      <c r="AS173" s="75"/>
      <c r="AT173" s="75"/>
      <c r="AU173" s="75"/>
      <c r="AV173" s="75"/>
      <c r="AW173" s="75"/>
      <c r="AX173" s="75"/>
      <c r="AY173" s="75"/>
      <c r="AZ173" s="75"/>
      <c r="BA173" s="7"/>
      <c r="BB173" s="7"/>
      <c r="BC173" s="7"/>
      <c r="BD173" s="200"/>
      <c r="BE173" s="7"/>
      <c r="BF173" s="7"/>
      <c r="BG173" s="7"/>
      <c r="BH173" s="7"/>
      <c r="BI173" s="7"/>
      <c r="BJ173" s="7"/>
      <c r="BK173" s="7"/>
      <c r="BL173" s="7"/>
      <c r="BM173" s="7"/>
      <c r="BN173" s="165"/>
      <c r="BO173" s="165"/>
      <c r="BP173" s="7"/>
      <c r="BQ173" s="7"/>
      <c r="BR173" s="7"/>
      <c r="BS173" s="7"/>
      <c r="BT173" s="7"/>
      <c r="CH173" s="7"/>
      <c r="CI173" s="7"/>
      <c r="CJ173" s="7"/>
      <c r="CK173" s="198"/>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row>
    <row r="174" spans="1:114">
      <c r="A174" s="7"/>
      <c r="B174" s="201"/>
      <c r="C174" s="198"/>
      <c r="D174" s="7"/>
      <c r="E174" s="7"/>
      <c r="F174" s="7"/>
      <c r="G174" s="7"/>
      <c r="H174" s="200"/>
      <c r="I174" s="7"/>
      <c r="J174" s="7"/>
      <c r="K174" s="7"/>
      <c r="L174" s="7"/>
      <c r="M174" s="7"/>
      <c r="N174" s="7"/>
      <c r="O174" s="7"/>
      <c r="P174" s="7"/>
      <c r="Q174" s="7"/>
      <c r="R174" s="513"/>
      <c r="S174" s="513"/>
      <c r="T174" s="348"/>
      <c r="U174" s="348"/>
      <c r="V174" s="348"/>
      <c r="W174" s="348"/>
      <c r="X174" s="348"/>
      <c r="AL174" s="348"/>
      <c r="AM174" s="75"/>
      <c r="AN174" s="75"/>
      <c r="AO174" s="530"/>
      <c r="AP174" s="75"/>
      <c r="AQ174" s="75"/>
      <c r="AR174" s="75"/>
      <c r="AS174" s="75"/>
      <c r="AT174" s="75"/>
      <c r="AU174" s="75"/>
      <c r="AV174" s="75"/>
      <c r="AW174" s="75"/>
      <c r="AX174" s="75"/>
      <c r="AY174" s="75"/>
      <c r="AZ174" s="75"/>
      <c r="BA174" s="7"/>
      <c r="BB174" s="7"/>
      <c r="BC174" s="7"/>
      <c r="BD174" s="200"/>
      <c r="BE174" s="7"/>
      <c r="BF174" s="7"/>
      <c r="BG174" s="7"/>
      <c r="BH174" s="7"/>
      <c r="BI174" s="7"/>
      <c r="BJ174" s="7"/>
      <c r="BK174" s="7"/>
      <c r="BL174" s="7"/>
      <c r="BM174" s="7"/>
      <c r="BN174" s="165"/>
      <c r="BO174" s="165"/>
      <c r="BP174" s="7"/>
      <c r="BQ174" s="7"/>
      <c r="BR174" s="7"/>
      <c r="BS174" s="7"/>
      <c r="BT174" s="7"/>
      <c r="CH174" s="7"/>
      <c r="CI174" s="7"/>
      <c r="CJ174" s="7"/>
      <c r="CK174" s="198"/>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row>
    <row r="175" spans="1:114">
      <c r="A175" s="7"/>
      <c r="B175" s="201"/>
      <c r="C175" s="198"/>
      <c r="D175" s="7"/>
      <c r="E175" s="7"/>
      <c r="F175" s="7"/>
      <c r="G175" s="7"/>
      <c r="H175" s="200"/>
      <c r="I175" s="7"/>
      <c r="J175" s="7"/>
      <c r="K175" s="7"/>
      <c r="L175" s="7"/>
      <c r="M175" s="7"/>
      <c r="N175" s="7"/>
      <c r="O175" s="7"/>
      <c r="P175" s="7"/>
      <c r="Q175" s="7"/>
      <c r="R175" s="513"/>
      <c r="S175" s="513"/>
      <c r="T175" s="348"/>
      <c r="U175" s="348"/>
      <c r="V175" s="348"/>
      <c r="W175" s="348"/>
      <c r="X175" s="348"/>
      <c r="AL175" s="348"/>
      <c r="AM175" s="75"/>
      <c r="AN175" s="75"/>
      <c r="AO175" s="530"/>
      <c r="AP175" s="75"/>
      <c r="AQ175" s="75"/>
      <c r="AR175" s="75"/>
      <c r="AS175" s="75"/>
      <c r="AT175" s="75"/>
      <c r="AU175" s="75"/>
      <c r="AV175" s="75"/>
      <c r="AW175" s="75"/>
      <c r="AX175" s="75"/>
      <c r="AY175" s="75"/>
      <c r="AZ175" s="75"/>
      <c r="BA175" s="7"/>
      <c r="BB175" s="7"/>
      <c r="BC175" s="7"/>
      <c r="BD175" s="200"/>
      <c r="BE175" s="7"/>
      <c r="BF175" s="7"/>
      <c r="BG175" s="7"/>
      <c r="BH175" s="7"/>
      <c r="BI175" s="7"/>
      <c r="BJ175" s="7"/>
      <c r="BK175" s="7"/>
      <c r="BL175" s="7"/>
      <c r="BM175" s="7"/>
      <c r="BN175" s="165"/>
      <c r="BO175" s="165"/>
      <c r="BP175" s="7"/>
      <c r="BQ175" s="7"/>
      <c r="BR175" s="7"/>
      <c r="BS175" s="7"/>
      <c r="BT175" s="7"/>
      <c r="CH175" s="7"/>
      <c r="CI175" s="7"/>
      <c r="CJ175" s="7"/>
      <c r="CK175" s="198"/>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row>
    <row r="176" spans="1:114">
      <c r="A176" s="7"/>
      <c r="B176" s="201"/>
      <c r="C176" s="198"/>
      <c r="D176" s="7"/>
      <c r="E176" s="7"/>
      <c r="F176" s="7"/>
      <c r="G176" s="7"/>
      <c r="H176" s="200"/>
      <c r="I176" s="7"/>
      <c r="J176" s="7"/>
      <c r="K176" s="7"/>
      <c r="L176" s="7"/>
      <c r="M176" s="7"/>
      <c r="N176" s="7"/>
      <c r="O176" s="7"/>
      <c r="P176" s="7"/>
      <c r="Q176" s="7"/>
      <c r="R176" s="513"/>
      <c r="S176" s="513"/>
      <c r="T176" s="348"/>
      <c r="U176" s="348"/>
      <c r="V176" s="348"/>
      <c r="W176" s="348"/>
      <c r="X176" s="348"/>
      <c r="AL176" s="348"/>
      <c r="AM176" s="75"/>
      <c r="AN176" s="75"/>
      <c r="AO176" s="530"/>
      <c r="AP176" s="75"/>
      <c r="AQ176" s="75"/>
      <c r="AR176" s="75"/>
      <c r="AS176" s="75"/>
      <c r="AT176" s="75"/>
      <c r="AU176" s="75"/>
      <c r="AV176" s="75"/>
      <c r="AW176" s="75"/>
      <c r="AX176" s="75"/>
      <c r="AY176" s="75"/>
      <c r="AZ176" s="75"/>
      <c r="BA176" s="7"/>
      <c r="BB176" s="7"/>
      <c r="BC176" s="7"/>
      <c r="BD176" s="200"/>
      <c r="BE176" s="7"/>
      <c r="BF176" s="7"/>
      <c r="BG176" s="7"/>
      <c r="BH176" s="7"/>
      <c r="BI176" s="7"/>
      <c r="BJ176" s="7"/>
      <c r="BK176" s="7"/>
      <c r="BL176" s="7"/>
      <c r="BM176" s="7"/>
      <c r="BN176" s="165"/>
      <c r="BO176" s="165"/>
      <c r="BP176" s="7"/>
      <c r="BQ176" s="7"/>
      <c r="BR176" s="7"/>
      <c r="BS176" s="7"/>
      <c r="BT176" s="7"/>
      <c r="CH176" s="7"/>
      <c r="CI176" s="7"/>
      <c r="CJ176" s="7"/>
      <c r="CK176" s="198"/>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row>
    <row r="177" spans="1:114">
      <c r="A177" s="7"/>
      <c r="B177" s="201"/>
      <c r="C177" s="198"/>
      <c r="D177" s="7"/>
      <c r="E177" s="7"/>
      <c r="F177" s="7"/>
      <c r="G177" s="7"/>
      <c r="H177" s="200"/>
      <c r="I177" s="7"/>
      <c r="J177" s="7"/>
      <c r="K177" s="7"/>
      <c r="L177" s="7"/>
      <c r="M177" s="7"/>
      <c r="N177" s="7"/>
      <c r="O177" s="7"/>
      <c r="P177" s="7"/>
      <c r="Q177" s="7"/>
      <c r="R177" s="513"/>
      <c r="S177" s="513"/>
      <c r="T177" s="348"/>
      <c r="U177" s="348"/>
      <c r="V177" s="348"/>
      <c r="W177" s="348"/>
      <c r="X177" s="348"/>
      <c r="AL177" s="348"/>
      <c r="AM177" s="75"/>
      <c r="AN177" s="75"/>
      <c r="AO177" s="530"/>
      <c r="AP177" s="75"/>
      <c r="AQ177" s="75"/>
      <c r="AR177" s="75"/>
      <c r="AS177" s="75"/>
      <c r="AT177" s="75"/>
      <c r="AU177" s="75"/>
      <c r="AV177" s="75"/>
      <c r="AW177" s="75"/>
      <c r="AX177" s="75"/>
      <c r="AY177" s="75"/>
      <c r="AZ177" s="75"/>
      <c r="BA177" s="7"/>
      <c r="BB177" s="7"/>
      <c r="BC177" s="7"/>
      <c r="BD177" s="200"/>
      <c r="BE177" s="7"/>
      <c r="BF177" s="7"/>
      <c r="BG177" s="7"/>
      <c r="BH177" s="7"/>
      <c r="BI177" s="7"/>
      <c r="BJ177" s="7"/>
      <c r="BK177" s="7"/>
      <c r="BL177" s="7"/>
      <c r="BM177" s="7"/>
      <c r="BN177" s="165"/>
      <c r="BO177" s="165"/>
      <c r="BP177" s="7"/>
      <c r="BQ177" s="7"/>
      <c r="BR177" s="7"/>
      <c r="BS177" s="7"/>
      <c r="BT177" s="7"/>
      <c r="CH177" s="7"/>
      <c r="CI177" s="7"/>
      <c r="CJ177" s="7"/>
      <c r="CK177" s="198"/>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row>
    <row r="178" spans="1:114">
      <c r="A178" s="7"/>
      <c r="B178" s="201"/>
      <c r="C178" s="198"/>
      <c r="D178" s="7"/>
      <c r="E178" s="7"/>
      <c r="F178" s="7"/>
      <c r="G178" s="7"/>
      <c r="H178" s="200"/>
      <c r="I178" s="7"/>
      <c r="J178" s="7"/>
      <c r="K178" s="7"/>
      <c r="L178" s="7"/>
      <c r="M178" s="7"/>
      <c r="N178" s="7"/>
      <c r="O178" s="7"/>
      <c r="P178" s="7"/>
      <c r="Q178" s="7"/>
      <c r="R178" s="513"/>
      <c r="S178" s="513"/>
      <c r="T178" s="348"/>
      <c r="U178" s="348"/>
      <c r="V178" s="348"/>
      <c r="W178" s="348"/>
      <c r="X178" s="348"/>
      <c r="AL178" s="348"/>
      <c r="AM178" s="75"/>
      <c r="AN178" s="75"/>
      <c r="AO178" s="530"/>
      <c r="AP178" s="75"/>
      <c r="AQ178" s="75"/>
      <c r="AR178" s="75"/>
      <c r="AS178" s="75"/>
      <c r="AT178" s="75"/>
      <c r="AU178" s="75"/>
      <c r="AV178" s="75"/>
      <c r="AW178" s="75"/>
      <c r="AX178" s="75"/>
      <c r="AY178" s="75"/>
      <c r="AZ178" s="75"/>
      <c r="BA178" s="7"/>
      <c r="BB178" s="7"/>
      <c r="BC178" s="7"/>
      <c r="BD178" s="200"/>
      <c r="BE178" s="7"/>
      <c r="BF178" s="7"/>
      <c r="BG178" s="7"/>
      <c r="BH178" s="7"/>
      <c r="BI178" s="7"/>
      <c r="BJ178" s="7"/>
      <c r="BK178" s="7"/>
      <c r="BL178" s="7"/>
      <c r="BM178" s="7"/>
      <c r="BN178" s="165"/>
      <c r="BO178" s="165"/>
      <c r="BP178" s="7"/>
      <c r="BQ178" s="7"/>
      <c r="BR178" s="7"/>
      <c r="BS178" s="7"/>
      <c r="BT178" s="7"/>
      <c r="CH178" s="7"/>
      <c r="CI178" s="7"/>
      <c r="CJ178" s="7"/>
      <c r="CK178" s="198"/>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row>
    <row r="179" spans="1:114">
      <c r="A179" s="7"/>
      <c r="B179" s="201"/>
      <c r="C179" s="198"/>
      <c r="D179" s="7"/>
      <c r="E179" s="7"/>
      <c r="F179" s="7"/>
      <c r="G179" s="7"/>
      <c r="H179" s="200"/>
      <c r="I179" s="7"/>
      <c r="J179" s="7"/>
      <c r="K179" s="7"/>
      <c r="L179" s="7"/>
      <c r="M179" s="7"/>
      <c r="N179" s="7"/>
      <c r="O179" s="7"/>
      <c r="P179" s="7"/>
      <c r="Q179" s="7"/>
      <c r="R179" s="513"/>
      <c r="S179" s="513"/>
      <c r="T179" s="348"/>
      <c r="U179" s="348"/>
      <c r="V179" s="348"/>
      <c r="W179" s="348"/>
      <c r="X179" s="348"/>
      <c r="AL179" s="348"/>
      <c r="AM179" s="75"/>
      <c r="AN179" s="75"/>
      <c r="AO179" s="530"/>
      <c r="AP179" s="75"/>
      <c r="AQ179" s="75"/>
      <c r="AR179" s="75"/>
      <c r="AS179" s="75"/>
      <c r="AT179" s="75"/>
      <c r="AU179" s="75"/>
      <c r="AV179" s="75"/>
      <c r="AW179" s="75"/>
      <c r="AX179" s="75"/>
      <c r="AY179" s="75"/>
      <c r="AZ179" s="75"/>
      <c r="BA179" s="7"/>
      <c r="BB179" s="7"/>
      <c r="BC179" s="7"/>
      <c r="BD179" s="200"/>
      <c r="BE179" s="7"/>
      <c r="BF179" s="7"/>
      <c r="BG179" s="7"/>
      <c r="BH179" s="7"/>
      <c r="BI179" s="7"/>
      <c r="BJ179" s="7"/>
      <c r="BK179" s="7"/>
      <c r="BL179" s="7"/>
      <c r="BM179" s="7"/>
      <c r="BN179" s="165"/>
      <c r="BO179" s="165"/>
      <c r="BP179" s="7"/>
      <c r="BQ179" s="7"/>
      <c r="BR179" s="7"/>
      <c r="BS179" s="7"/>
      <c r="BT179" s="7"/>
      <c r="CH179" s="7"/>
      <c r="CI179" s="7"/>
      <c r="CJ179" s="7"/>
      <c r="CK179" s="198"/>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row>
    <row r="180" spans="1:114">
      <c r="A180" s="7"/>
      <c r="B180" s="201"/>
      <c r="C180" s="198"/>
      <c r="D180" s="7"/>
      <c r="E180" s="7"/>
      <c r="F180" s="7"/>
      <c r="G180" s="7"/>
      <c r="H180" s="200"/>
      <c r="I180" s="7"/>
      <c r="J180" s="7"/>
      <c r="K180" s="7"/>
      <c r="L180" s="7"/>
      <c r="M180" s="7"/>
      <c r="N180" s="7"/>
      <c r="O180" s="7"/>
      <c r="P180" s="7"/>
      <c r="Q180" s="7"/>
      <c r="R180" s="513"/>
      <c r="S180" s="513"/>
      <c r="T180" s="348"/>
      <c r="U180" s="348"/>
      <c r="V180" s="348"/>
      <c r="W180" s="348"/>
      <c r="X180" s="348"/>
      <c r="AL180" s="348"/>
      <c r="AM180" s="75"/>
      <c r="AN180" s="75"/>
      <c r="AO180" s="530"/>
      <c r="AP180" s="75"/>
      <c r="AQ180" s="75"/>
      <c r="AR180" s="75"/>
      <c r="AS180" s="75"/>
      <c r="AT180" s="75"/>
      <c r="AU180" s="75"/>
      <c r="AV180" s="75"/>
      <c r="AW180" s="75"/>
      <c r="AX180" s="75"/>
      <c r="AY180" s="75"/>
      <c r="AZ180" s="75"/>
      <c r="BA180" s="7"/>
      <c r="BB180" s="7"/>
      <c r="BC180" s="7"/>
      <c r="BD180" s="200"/>
      <c r="BE180" s="7"/>
      <c r="BF180" s="7"/>
      <c r="BG180" s="7"/>
      <c r="BH180" s="7"/>
      <c r="BI180" s="7"/>
      <c r="BJ180" s="7"/>
      <c r="BK180" s="7"/>
      <c r="BL180" s="7"/>
      <c r="BM180" s="7"/>
      <c r="BN180" s="165"/>
      <c r="BO180" s="165"/>
      <c r="BP180" s="7"/>
      <c r="BQ180" s="7"/>
      <c r="BR180" s="7"/>
      <c r="BS180" s="7"/>
      <c r="BT180" s="7"/>
      <c r="CH180" s="7"/>
      <c r="CI180" s="7"/>
      <c r="CJ180" s="7"/>
      <c r="CK180" s="198"/>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row>
    <row r="181" spans="1:114">
      <c r="A181" s="7"/>
      <c r="B181" s="201"/>
      <c r="C181" s="198"/>
      <c r="D181" s="7"/>
      <c r="E181" s="7"/>
      <c r="F181" s="7"/>
      <c r="G181" s="7"/>
      <c r="H181" s="200"/>
      <c r="I181" s="7"/>
      <c r="J181" s="7"/>
      <c r="K181" s="7"/>
      <c r="L181" s="7"/>
      <c r="M181" s="7"/>
      <c r="N181" s="7"/>
      <c r="O181" s="7"/>
      <c r="P181" s="7"/>
      <c r="Q181" s="7"/>
      <c r="R181" s="513"/>
      <c r="S181" s="513"/>
      <c r="T181" s="348"/>
      <c r="U181" s="348"/>
      <c r="V181" s="348"/>
      <c r="W181" s="348"/>
      <c r="X181" s="348"/>
      <c r="AL181" s="348"/>
      <c r="AM181" s="75"/>
      <c r="AN181" s="75"/>
      <c r="AO181" s="530"/>
      <c r="AP181" s="75"/>
      <c r="AQ181" s="75"/>
      <c r="AR181" s="75"/>
      <c r="AS181" s="75"/>
      <c r="AT181" s="75"/>
      <c r="AU181" s="75"/>
      <c r="AV181" s="75"/>
      <c r="AW181" s="75"/>
      <c r="AX181" s="75"/>
      <c r="AY181" s="75"/>
      <c r="AZ181" s="75"/>
      <c r="BA181" s="7"/>
      <c r="BB181" s="7"/>
      <c r="BC181" s="7"/>
      <c r="BD181" s="200"/>
      <c r="BE181" s="7"/>
      <c r="BF181" s="7"/>
      <c r="BG181" s="7"/>
      <c r="BH181" s="7"/>
      <c r="BI181" s="7"/>
      <c r="BJ181" s="7"/>
      <c r="BK181" s="7"/>
      <c r="BL181" s="7"/>
      <c r="BM181" s="7"/>
      <c r="BN181" s="165"/>
      <c r="BO181" s="165"/>
      <c r="BP181" s="7"/>
      <c r="BQ181" s="7"/>
      <c r="BR181" s="7"/>
      <c r="BS181" s="7"/>
      <c r="BT181" s="7"/>
      <c r="CH181" s="7"/>
      <c r="CI181" s="7"/>
      <c r="CJ181" s="7"/>
      <c r="CK181" s="198"/>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row>
    <row r="182" spans="1:114">
      <c r="A182" s="7"/>
      <c r="B182" s="201"/>
      <c r="C182" s="198"/>
      <c r="D182" s="7"/>
      <c r="E182" s="7"/>
      <c r="F182" s="7"/>
      <c r="G182" s="7"/>
      <c r="H182" s="200"/>
      <c r="I182" s="7"/>
      <c r="J182" s="7"/>
      <c r="K182" s="7"/>
      <c r="L182" s="7"/>
      <c r="M182" s="7"/>
      <c r="N182" s="7"/>
      <c r="O182" s="7"/>
      <c r="P182" s="7"/>
      <c r="Q182" s="7"/>
      <c r="R182" s="513"/>
      <c r="S182" s="513"/>
      <c r="T182" s="348"/>
      <c r="U182" s="348"/>
      <c r="V182" s="348"/>
      <c r="W182" s="348"/>
      <c r="X182" s="348"/>
      <c r="AL182" s="348"/>
      <c r="AM182" s="75"/>
      <c r="AN182" s="75"/>
      <c r="AO182" s="530"/>
      <c r="AP182" s="75"/>
      <c r="AQ182" s="75"/>
      <c r="AR182" s="75"/>
      <c r="AS182" s="75"/>
      <c r="AT182" s="75"/>
      <c r="AU182" s="75"/>
      <c r="AV182" s="75"/>
      <c r="AW182" s="75"/>
      <c r="AX182" s="75"/>
      <c r="AY182" s="75"/>
      <c r="AZ182" s="75"/>
      <c r="BA182" s="7"/>
      <c r="BB182" s="7"/>
      <c r="BC182" s="7"/>
      <c r="BD182" s="200"/>
      <c r="BE182" s="7"/>
      <c r="BF182" s="7"/>
      <c r="BG182" s="7"/>
      <c r="BH182" s="7"/>
      <c r="BI182" s="7"/>
      <c r="BJ182" s="7"/>
      <c r="BK182" s="7"/>
      <c r="BL182" s="7"/>
      <c r="BM182" s="7"/>
      <c r="BN182" s="165"/>
      <c r="BO182" s="165"/>
      <c r="BP182" s="7"/>
      <c r="BQ182" s="7"/>
      <c r="BR182" s="7"/>
      <c r="BS182" s="7"/>
      <c r="BT182" s="7"/>
      <c r="CH182" s="7"/>
      <c r="CI182" s="7"/>
      <c r="CJ182" s="7"/>
      <c r="CK182" s="198"/>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row>
    <row r="183" spans="1:114">
      <c r="A183" s="7"/>
      <c r="B183" s="201"/>
      <c r="C183" s="198"/>
      <c r="D183" s="7"/>
      <c r="E183" s="7"/>
      <c r="F183" s="7"/>
      <c r="G183" s="7"/>
      <c r="H183" s="200"/>
      <c r="I183" s="7"/>
      <c r="J183" s="7"/>
      <c r="K183" s="7"/>
      <c r="L183" s="7"/>
      <c r="M183" s="7"/>
      <c r="N183" s="7"/>
      <c r="O183" s="7"/>
      <c r="P183" s="7"/>
      <c r="Q183" s="7"/>
      <c r="R183" s="513"/>
      <c r="S183" s="513"/>
      <c r="T183" s="348"/>
      <c r="U183" s="348"/>
      <c r="V183" s="348"/>
      <c r="W183" s="348"/>
      <c r="X183" s="348"/>
      <c r="AL183" s="348"/>
      <c r="AM183" s="75"/>
      <c r="AN183" s="75"/>
      <c r="AO183" s="530"/>
      <c r="AP183" s="75"/>
      <c r="AQ183" s="75"/>
      <c r="AR183" s="75"/>
      <c r="AS183" s="75"/>
      <c r="AT183" s="75"/>
      <c r="AU183" s="75"/>
      <c r="AV183" s="75"/>
      <c r="AW183" s="75"/>
      <c r="AX183" s="75"/>
      <c r="AY183" s="75"/>
      <c r="AZ183" s="75"/>
      <c r="BA183" s="7"/>
      <c r="BB183" s="7"/>
      <c r="BC183" s="7"/>
      <c r="BD183" s="200"/>
      <c r="BE183" s="7"/>
      <c r="BF183" s="7"/>
      <c r="BG183" s="7"/>
      <c r="BH183" s="7"/>
      <c r="BI183" s="7"/>
      <c r="BJ183" s="7"/>
      <c r="BK183" s="7"/>
      <c r="BL183" s="7"/>
      <c r="BM183" s="7"/>
      <c r="BN183" s="165"/>
      <c r="BO183" s="165"/>
      <c r="BP183" s="7"/>
      <c r="BQ183" s="7"/>
      <c r="BR183" s="7"/>
      <c r="BS183" s="7"/>
      <c r="BT183" s="7"/>
      <c r="CH183" s="7"/>
      <c r="CI183" s="7"/>
      <c r="CJ183" s="7"/>
      <c r="CK183" s="198"/>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row>
    <row r="184" spans="1:114">
      <c r="A184" s="7"/>
      <c r="B184" s="201"/>
      <c r="C184" s="198"/>
      <c r="D184" s="7"/>
      <c r="E184" s="7"/>
      <c r="F184" s="7"/>
      <c r="G184" s="7"/>
      <c r="H184" s="200"/>
      <c r="I184" s="7"/>
      <c r="J184" s="7"/>
      <c r="K184" s="7"/>
      <c r="L184" s="7"/>
      <c r="M184" s="7"/>
      <c r="N184" s="7"/>
      <c r="O184" s="7"/>
      <c r="P184" s="7"/>
      <c r="Q184" s="7"/>
      <c r="R184" s="513"/>
      <c r="S184" s="513"/>
      <c r="T184" s="348"/>
      <c r="U184" s="348"/>
      <c r="V184" s="348"/>
      <c r="W184" s="348"/>
      <c r="X184" s="348"/>
      <c r="AL184" s="348"/>
      <c r="AM184" s="75"/>
      <c r="AN184" s="75"/>
      <c r="AO184" s="530"/>
      <c r="AP184" s="75"/>
      <c r="AQ184" s="75"/>
      <c r="AR184" s="75"/>
      <c r="AS184" s="75"/>
      <c r="AT184" s="75"/>
      <c r="AU184" s="75"/>
      <c r="AV184" s="75"/>
      <c r="AW184" s="75"/>
      <c r="AX184" s="75"/>
      <c r="AY184" s="75"/>
      <c r="AZ184" s="75"/>
      <c r="BA184" s="7"/>
      <c r="BB184" s="7"/>
      <c r="BC184" s="7"/>
      <c r="BD184" s="200"/>
      <c r="BE184" s="7"/>
      <c r="BF184" s="7"/>
      <c r="BG184" s="7"/>
      <c r="BH184" s="7"/>
      <c r="BI184" s="7"/>
      <c r="BJ184" s="7"/>
      <c r="BK184" s="7"/>
      <c r="BL184" s="7"/>
      <c r="BM184" s="7"/>
      <c r="BN184" s="165"/>
      <c r="BO184" s="165"/>
      <c r="BP184" s="7"/>
      <c r="BQ184" s="7"/>
      <c r="BR184" s="7"/>
      <c r="BS184" s="7"/>
      <c r="BT184" s="7"/>
      <c r="CH184" s="7"/>
      <c r="CI184" s="7"/>
      <c r="CJ184" s="7"/>
      <c r="CK184" s="198"/>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row>
    <row r="185" spans="1:114">
      <c r="A185" s="7"/>
      <c r="B185" s="201"/>
      <c r="C185" s="198"/>
      <c r="D185" s="7"/>
      <c r="E185" s="7"/>
      <c r="F185" s="7"/>
      <c r="G185" s="7"/>
      <c r="H185" s="200"/>
      <c r="I185" s="7"/>
      <c r="J185" s="7"/>
      <c r="K185" s="7"/>
      <c r="L185" s="7"/>
      <c r="M185" s="7"/>
      <c r="N185" s="7"/>
      <c r="O185" s="7"/>
      <c r="P185" s="7"/>
      <c r="Q185" s="7"/>
      <c r="R185" s="513"/>
      <c r="S185" s="513"/>
      <c r="T185" s="348"/>
      <c r="U185" s="348"/>
      <c r="V185" s="348"/>
      <c r="W185" s="348"/>
      <c r="X185" s="348"/>
      <c r="AL185" s="348"/>
      <c r="AM185" s="75"/>
      <c r="AN185" s="75"/>
      <c r="AO185" s="530"/>
      <c r="AP185" s="75"/>
      <c r="AQ185" s="75"/>
      <c r="AR185" s="75"/>
      <c r="AS185" s="75"/>
      <c r="AT185" s="75"/>
      <c r="AU185" s="75"/>
      <c r="AV185" s="75"/>
      <c r="AW185" s="75"/>
      <c r="AX185" s="75"/>
      <c r="AY185" s="75"/>
      <c r="AZ185" s="75"/>
      <c r="BA185" s="7"/>
      <c r="BB185" s="7"/>
      <c r="BC185" s="7"/>
      <c r="BD185" s="200"/>
      <c r="BE185" s="7"/>
      <c r="BF185" s="7"/>
      <c r="BG185" s="7"/>
      <c r="BH185" s="7"/>
      <c r="BI185" s="7"/>
      <c r="BJ185" s="7"/>
      <c r="BK185" s="7"/>
      <c r="BL185" s="7"/>
      <c r="BM185" s="7"/>
      <c r="BN185" s="165"/>
      <c r="BO185" s="165"/>
      <c r="BP185" s="7"/>
      <c r="BQ185" s="7"/>
      <c r="BR185" s="7"/>
      <c r="BS185" s="7"/>
      <c r="BT185" s="7"/>
      <c r="CH185" s="7"/>
      <c r="CI185" s="7"/>
      <c r="CJ185" s="7"/>
      <c r="CK185" s="198"/>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row>
    <row r="186" spans="1:114">
      <c r="A186" s="7"/>
      <c r="B186" s="201"/>
      <c r="C186" s="198"/>
      <c r="D186" s="7"/>
      <c r="E186" s="7"/>
      <c r="F186" s="7"/>
      <c r="G186" s="7"/>
      <c r="H186" s="200"/>
      <c r="I186" s="7"/>
      <c r="J186" s="7"/>
      <c r="K186" s="7"/>
      <c r="L186" s="7"/>
      <c r="M186" s="7"/>
      <c r="N186" s="7"/>
      <c r="O186" s="7"/>
      <c r="P186" s="7"/>
      <c r="Q186" s="7"/>
      <c r="R186" s="513"/>
      <c r="S186" s="513"/>
      <c r="T186" s="348"/>
      <c r="U186" s="348"/>
      <c r="V186" s="348"/>
      <c r="W186" s="348"/>
      <c r="X186" s="348"/>
      <c r="AL186" s="348"/>
      <c r="AM186" s="75"/>
      <c r="AN186" s="75"/>
      <c r="AO186" s="530"/>
      <c r="AP186" s="75"/>
      <c r="AQ186" s="75"/>
      <c r="AR186" s="75"/>
      <c r="AS186" s="75"/>
      <c r="AT186" s="75"/>
      <c r="AU186" s="75"/>
      <c r="AV186" s="75"/>
      <c r="AW186" s="75"/>
      <c r="AX186" s="75"/>
      <c r="AY186" s="75"/>
      <c r="AZ186" s="75"/>
      <c r="BA186" s="7"/>
      <c r="BB186" s="7"/>
      <c r="BC186" s="7"/>
      <c r="BD186" s="200"/>
      <c r="BE186" s="7"/>
      <c r="BF186" s="7"/>
      <c r="BG186" s="7"/>
      <c r="BH186" s="7"/>
      <c r="BI186" s="7"/>
      <c r="BJ186" s="7"/>
      <c r="BK186" s="7"/>
      <c r="BL186" s="7"/>
      <c r="BM186" s="7"/>
      <c r="BN186" s="165"/>
      <c r="BO186" s="165"/>
      <c r="BP186" s="7"/>
      <c r="BQ186" s="7"/>
      <c r="BR186" s="7"/>
      <c r="BS186" s="7"/>
      <c r="BT186" s="7"/>
      <c r="CH186" s="7"/>
      <c r="CI186" s="7"/>
      <c r="CJ186" s="7"/>
      <c r="CK186" s="198"/>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row>
    <row r="187" spans="1:114">
      <c r="A187" s="7"/>
      <c r="B187" s="201"/>
      <c r="C187" s="198"/>
      <c r="D187" s="7"/>
      <c r="E187" s="7"/>
      <c r="F187" s="7"/>
      <c r="G187" s="7"/>
      <c r="H187" s="200"/>
      <c r="I187" s="7"/>
      <c r="J187" s="7"/>
      <c r="K187" s="7"/>
      <c r="L187" s="7"/>
      <c r="M187" s="7"/>
      <c r="N187" s="7"/>
      <c r="O187" s="7"/>
      <c r="P187" s="7"/>
      <c r="Q187" s="7"/>
      <c r="R187" s="513"/>
      <c r="S187" s="513"/>
      <c r="T187" s="348"/>
      <c r="U187" s="348"/>
      <c r="V187" s="348"/>
      <c r="W187" s="348"/>
      <c r="X187" s="348"/>
      <c r="AL187" s="348"/>
      <c r="AM187" s="75"/>
      <c r="AN187" s="75"/>
      <c r="AO187" s="530"/>
      <c r="AP187" s="75"/>
      <c r="AQ187" s="75"/>
      <c r="AR187" s="75"/>
      <c r="AS187" s="75"/>
      <c r="AT187" s="75"/>
      <c r="AU187" s="75"/>
      <c r="AV187" s="75"/>
      <c r="AW187" s="75"/>
      <c r="AX187" s="75"/>
      <c r="AY187" s="75"/>
      <c r="AZ187" s="75"/>
      <c r="BA187" s="7"/>
      <c r="BB187" s="7"/>
      <c r="BC187" s="7"/>
      <c r="BD187" s="200"/>
      <c r="BE187" s="7"/>
      <c r="BF187" s="7"/>
      <c r="BG187" s="7"/>
      <c r="BH187" s="7"/>
      <c r="BI187" s="7"/>
      <c r="BJ187" s="7"/>
      <c r="BK187" s="7"/>
      <c r="BL187" s="7"/>
      <c r="BM187" s="7"/>
      <c r="BN187" s="165"/>
      <c r="BO187" s="165"/>
      <c r="BP187" s="7"/>
      <c r="BQ187" s="7"/>
      <c r="BR187" s="7"/>
      <c r="BS187" s="7"/>
      <c r="BT187" s="7"/>
      <c r="CH187" s="7"/>
      <c r="CI187" s="7"/>
      <c r="CJ187" s="7"/>
      <c r="CK187" s="198"/>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row>
    <row r="188" spans="1:114">
      <c r="A188" s="7"/>
      <c r="B188" s="201"/>
      <c r="C188" s="198"/>
      <c r="D188" s="7"/>
      <c r="E188" s="7"/>
      <c r="F188" s="7"/>
      <c r="G188" s="7"/>
      <c r="H188" s="200"/>
      <c r="I188" s="7"/>
      <c r="J188" s="7"/>
      <c r="K188" s="7"/>
      <c r="L188" s="7"/>
      <c r="M188" s="7"/>
      <c r="N188" s="7"/>
      <c r="O188" s="7"/>
      <c r="P188" s="7"/>
      <c r="Q188" s="7"/>
      <c r="R188" s="513"/>
      <c r="S188" s="513"/>
      <c r="T188" s="348"/>
      <c r="U188" s="348"/>
      <c r="V188" s="348"/>
      <c r="W188" s="348"/>
      <c r="X188" s="348"/>
      <c r="AL188" s="348"/>
      <c r="AM188" s="75"/>
      <c r="AN188" s="75"/>
      <c r="AO188" s="530"/>
      <c r="AP188" s="75"/>
      <c r="AQ188" s="75"/>
      <c r="AR188" s="75"/>
      <c r="AS188" s="75"/>
      <c r="AT188" s="75"/>
      <c r="AU188" s="75"/>
      <c r="AV188" s="75"/>
      <c r="AW188" s="75"/>
      <c r="AX188" s="75"/>
      <c r="AY188" s="75"/>
      <c r="AZ188" s="75"/>
      <c r="BA188" s="7"/>
      <c r="BB188" s="7"/>
      <c r="BC188" s="7"/>
      <c r="BD188" s="200"/>
      <c r="BE188" s="7"/>
      <c r="BF188" s="7"/>
      <c r="BG188" s="7"/>
      <c r="BH188" s="7"/>
      <c r="BI188" s="7"/>
      <c r="BJ188" s="7"/>
      <c r="BK188" s="7"/>
      <c r="BL188" s="7"/>
      <c r="BM188" s="7"/>
      <c r="BN188" s="165"/>
      <c r="BO188" s="165"/>
      <c r="BP188" s="7"/>
      <c r="BQ188" s="7"/>
      <c r="BR188" s="7"/>
      <c r="BS188" s="7"/>
      <c r="BT188" s="7"/>
      <c r="CH188" s="7"/>
      <c r="CI188" s="7"/>
      <c r="CJ188" s="7"/>
      <c r="CK188" s="198"/>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row>
    <row r="189" spans="1:114">
      <c r="A189" s="7"/>
      <c r="B189" s="201"/>
      <c r="C189" s="198"/>
      <c r="D189" s="7"/>
      <c r="E189" s="7"/>
      <c r="F189" s="7"/>
      <c r="G189" s="7"/>
      <c r="H189" s="200"/>
      <c r="I189" s="7"/>
      <c r="J189" s="7"/>
      <c r="K189" s="7"/>
      <c r="L189" s="7"/>
      <c r="M189" s="7"/>
      <c r="N189" s="7"/>
      <c r="O189" s="7"/>
      <c r="P189" s="7"/>
      <c r="Q189" s="7"/>
      <c r="R189" s="513"/>
      <c r="S189" s="513"/>
      <c r="T189" s="348"/>
      <c r="U189" s="348"/>
      <c r="V189" s="348"/>
      <c r="W189" s="348"/>
      <c r="X189" s="348"/>
      <c r="AL189" s="348"/>
      <c r="AM189" s="75"/>
      <c r="AN189" s="75"/>
      <c r="AO189" s="530"/>
      <c r="AP189" s="75"/>
      <c r="AQ189" s="75"/>
      <c r="AR189" s="75"/>
      <c r="AS189" s="75"/>
      <c r="AT189" s="75"/>
      <c r="AU189" s="75"/>
      <c r="AV189" s="75"/>
      <c r="AW189" s="75"/>
      <c r="AX189" s="75"/>
      <c r="AY189" s="75"/>
      <c r="AZ189" s="75"/>
      <c r="BA189" s="7"/>
      <c r="BB189" s="7"/>
      <c r="BC189" s="7"/>
      <c r="BD189" s="200"/>
      <c r="BE189" s="7"/>
      <c r="BF189" s="7"/>
      <c r="BG189" s="7"/>
      <c r="BH189" s="7"/>
      <c r="BI189" s="7"/>
      <c r="BJ189" s="7"/>
      <c r="BK189" s="7"/>
      <c r="BL189" s="7"/>
      <c r="BM189" s="7"/>
      <c r="BN189" s="165"/>
      <c r="BO189" s="165"/>
      <c r="BP189" s="7"/>
      <c r="BQ189" s="7"/>
      <c r="BR189" s="7"/>
      <c r="BS189" s="7"/>
      <c r="BT189" s="7"/>
      <c r="CH189" s="7"/>
      <c r="CI189" s="7"/>
      <c r="CJ189" s="7"/>
      <c r="CK189" s="198"/>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row>
    <row r="190" spans="1:114">
      <c r="A190" s="7"/>
      <c r="B190" s="201"/>
      <c r="C190" s="198"/>
      <c r="D190" s="7"/>
      <c r="E190" s="7"/>
      <c r="F190" s="7"/>
      <c r="G190" s="7"/>
      <c r="H190" s="200"/>
      <c r="I190" s="7"/>
      <c r="J190" s="7"/>
      <c r="K190" s="7"/>
      <c r="L190" s="7"/>
      <c r="M190" s="7"/>
      <c r="N190" s="7"/>
      <c r="O190" s="7"/>
      <c r="P190" s="7"/>
      <c r="Q190" s="7"/>
      <c r="R190" s="513"/>
      <c r="S190" s="513"/>
      <c r="T190" s="348"/>
      <c r="U190" s="348"/>
      <c r="V190" s="348"/>
      <c r="W190" s="348"/>
      <c r="X190" s="348"/>
      <c r="AL190" s="348"/>
      <c r="AM190" s="75"/>
      <c r="AN190" s="75"/>
      <c r="AO190" s="530"/>
      <c r="AP190" s="75"/>
      <c r="AQ190" s="75"/>
      <c r="AR190" s="75"/>
      <c r="AS190" s="75"/>
      <c r="AT190" s="75"/>
      <c r="AU190" s="75"/>
      <c r="AV190" s="75"/>
      <c r="AW190" s="75"/>
      <c r="AX190" s="75"/>
      <c r="AY190" s="75"/>
      <c r="AZ190" s="75"/>
      <c r="BA190" s="7"/>
      <c r="BB190" s="7"/>
      <c r="BC190" s="7"/>
      <c r="BD190" s="200"/>
      <c r="BE190" s="7"/>
      <c r="BF190" s="7"/>
      <c r="BG190" s="7"/>
      <c r="BH190" s="7"/>
      <c r="BI190" s="7"/>
      <c r="BJ190" s="7"/>
      <c r="BK190" s="7"/>
      <c r="BL190" s="7"/>
      <c r="BM190" s="7"/>
      <c r="BN190" s="165"/>
      <c r="BO190" s="165"/>
      <c r="BP190" s="7"/>
      <c r="BQ190" s="7"/>
      <c r="BR190" s="7"/>
      <c r="BS190" s="7"/>
      <c r="BT190" s="7"/>
      <c r="CH190" s="7"/>
      <c r="CI190" s="7"/>
      <c r="CJ190" s="7"/>
      <c r="CK190" s="198"/>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row>
    <row r="191" spans="1:114">
      <c r="A191" s="7"/>
      <c r="B191" s="201"/>
      <c r="C191" s="198"/>
      <c r="D191" s="7"/>
      <c r="E191" s="7"/>
      <c r="F191" s="7"/>
      <c r="G191" s="7"/>
      <c r="H191" s="200"/>
      <c r="I191" s="7"/>
      <c r="J191" s="7"/>
      <c r="K191" s="7"/>
      <c r="L191" s="7"/>
      <c r="M191" s="7"/>
      <c r="N191" s="7"/>
      <c r="O191" s="7"/>
      <c r="P191" s="7"/>
      <c r="Q191" s="7"/>
      <c r="R191" s="513"/>
      <c r="S191" s="513"/>
      <c r="T191" s="348"/>
      <c r="U191" s="348"/>
      <c r="V191" s="348"/>
      <c r="W191" s="348"/>
      <c r="X191" s="348"/>
      <c r="AL191" s="348"/>
      <c r="AM191" s="75"/>
      <c r="AN191" s="75"/>
      <c r="AO191" s="530"/>
      <c r="AP191" s="75"/>
      <c r="AQ191" s="75"/>
      <c r="AR191" s="75"/>
      <c r="AS191" s="75"/>
      <c r="AT191" s="75"/>
      <c r="AU191" s="75"/>
      <c r="AV191" s="75"/>
      <c r="AW191" s="75"/>
      <c r="AX191" s="75"/>
      <c r="AY191" s="75"/>
      <c r="AZ191" s="75"/>
      <c r="BA191" s="7"/>
      <c r="BB191" s="7"/>
      <c r="BC191" s="7"/>
      <c r="BD191" s="200"/>
      <c r="BE191" s="7"/>
      <c r="BF191" s="7"/>
      <c r="BG191" s="7"/>
      <c r="BH191" s="7"/>
      <c r="BI191" s="7"/>
      <c r="BJ191" s="7"/>
      <c r="BK191" s="7"/>
      <c r="BL191" s="7"/>
      <c r="BM191" s="7"/>
      <c r="BN191" s="165"/>
      <c r="BO191" s="165"/>
      <c r="BP191" s="7"/>
      <c r="BQ191" s="7"/>
      <c r="BR191" s="7"/>
      <c r="BS191" s="7"/>
      <c r="BT191" s="7"/>
      <c r="CH191" s="7"/>
      <c r="CI191" s="7"/>
      <c r="CJ191" s="7"/>
      <c r="CK191" s="198"/>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row>
    <row r="192" spans="1:114">
      <c r="A192" s="7"/>
      <c r="B192" s="201"/>
      <c r="C192" s="198"/>
      <c r="D192" s="7"/>
      <c r="E192" s="7"/>
      <c r="F192" s="7"/>
      <c r="G192" s="7"/>
      <c r="H192" s="200"/>
      <c r="I192" s="7"/>
      <c r="J192" s="7"/>
      <c r="K192" s="7"/>
      <c r="L192" s="7"/>
      <c r="M192" s="7"/>
      <c r="N192" s="7"/>
      <c r="O192" s="7"/>
      <c r="P192" s="7"/>
      <c r="Q192" s="7"/>
      <c r="R192" s="513"/>
      <c r="S192" s="513"/>
      <c r="T192" s="348"/>
      <c r="U192" s="348"/>
      <c r="V192" s="348"/>
      <c r="W192" s="348"/>
      <c r="X192" s="348"/>
      <c r="AL192" s="348"/>
      <c r="AM192" s="75"/>
      <c r="AN192" s="75"/>
      <c r="AO192" s="530"/>
      <c r="AP192" s="75"/>
      <c r="AQ192" s="75"/>
      <c r="AR192" s="75"/>
      <c r="AS192" s="75"/>
      <c r="AT192" s="75"/>
      <c r="AU192" s="75"/>
      <c r="AV192" s="75"/>
      <c r="AW192" s="75"/>
      <c r="AX192" s="75"/>
      <c r="AY192" s="75"/>
      <c r="AZ192" s="75"/>
      <c r="BA192" s="7"/>
      <c r="BB192" s="7"/>
      <c r="BC192" s="7"/>
      <c r="BD192" s="200"/>
      <c r="BE192" s="7"/>
      <c r="BF192" s="7"/>
      <c r="BG192" s="7"/>
      <c r="BH192" s="7"/>
      <c r="BI192" s="7"/>
      <c r="BJ192" s="7"/>
      <c r="BK192" s="7"/>
      <c r="BL192" s="7"/>
      <c r="BM192" s="7"/>
      <c r="BN192" s="165"/>
      <c r="BO192" s="165"/>
      <c r="BP192" s="7"/>
      <c r="BQ192" s="7"/>
      <c r="BR192" s="7"/>
      <c r="BS192" s="7"/>
      <c r="BT192" s="7"/>
      <c r="CH192" s="7"/>
      <c r="CI192" s="7"/>
      <c r="CJ192" s="7"/>
      <c r="CK192" s="198"/>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row>
    <row r="193" spans="1:114">
      <c r="A193" s="7"/>
      <c r="B193" s="201"/>
      <c r="C193" s="198"/>
      <c r="D193" s="7"/>
      <c r="E193" s="7"/>
      <c r="F193" s="7"/>
      <c r="G193" s="7"/>
      <c r="H193" s="200"/>
      <c r="I193" s="7"/>
      <c r="J193" s="7"/>
      <c r="K193" s="7"/>
      <c r="L193" s="7"/>
      <c r="M193" s="7"/>
      <c r="N193" s="7"/>
      <c r="O193" s="7"/>
      <c r="P193" s="7"/>
      <c r="Q193" s="7"/>
      <c r="R193" s="513"/>
      <c r="S193" s="513"/>
      <c r="T193" s="348"/>
      <c r="U193" s="348"/>
      <c r="V193" s="348"/>
      <c r="W193" s="348"/>
      <c r="X193" s="348"/>
      <c r="AL193" s="348"/>
      <c r="AM193" s="75"/>
      <c r="AN193" s="75"/>
      <c r="AO193" s="530"/>
      <c r="AP193" s="75"/>
      <c r="AQ193" s="75"/>
      <c r="AR193" s="75"/>
      <c r="AS193" s="75"/>
      <c r="AT193" s="75"/>
      <c r="AU193" s="75"/>
      <c r="AV193" s="75"/>
      <c r="AW193" s="75"/>
      <c r="AX193" s="75"/>
      <c r="AY193" s="75"/>
      <c r="AZ193" s="75"/>
      <c r="BA193" s="7"/>
      <c r="BB193" s="7"/>
      <c r="BC193" s="7"/>
      <c r="BD193" s="200"/>
      <c r="BE193" s="7"/>
      <c r="BF193" s="7"/>
      <c r="BG193" s="7"/>
      <c r="BH193" s="7"/>
      <c r="BI193" s="7"/>
      <c r="BJ193" s="7"/>
      <c r="BK193" s="7"/>
      <c r="BL193" s="7"/>
      <c r="BM193" s="7"/>
      <c r="BN193" s="165"/>
      <c r="BO193" s="165"/>
      <c r="BP193" s="7"/>
      <c r="BQ193" s="7"/>
      <c r="BR193" s="7"/>
      <c r="BS193" s="7"/>
      <c r="BT193" s="7"/>
      <c r="CH193" s="7"/>
      <c r="CI193" s="7"/>
      <c r="CJ193" s="7"/>
      <c r="CK193" s="198"/>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row>
    <row r="194" spans="1:114">
      <c r="A194" s="7"/>
      <c r="B194" s="201"/>
      <c r="C194" s="198"/>
      <c r="D194" s="7"/>
      <c r="E194" s="7"/>
      <c r="F194" s="7"/>
      <c r="G194" s="7"/>
      <c r="H194" s="200"/>
      <c r="I194" s="7"/>
      <c r="J194" s="7"/>
      <c r="K194" s="7"/>
      <c r="L194" s="7"/>
      <c r="M194" s="7"/>
      <c r="N194" s="7"/>
      <c r="O194" s="7"/>
      <c r="P194" s="7"/>
      <c r="Q194" s="7"/>
      <c r="R194" s="513"/>
      <c r="S194" s="513"/>
      <c r="T194" s="348"/>
      <c r="U194" s="348"/>
      <c r="V194" s="348"/>
      <c r="W194" s="348"/>
      <c r="X194" s="348"/>
      <c r="AL194" s="348"/>
      <c r="AM194" s="75"/>
      <c r="AN194" s="75"/>
      <c r="AO194" s="530"/>
      <c r="AP194" s="75"/>
      <c r="AQ194" s="75"/>
      <c r="AR194" s="75"/>
      <c r="AS194" s="75"/>
      <c r="AT194" s="75"/>
      <c r="AU194" s="75"/>
      <c r="AV194" s="75"/>
      <c r="AW194" s="75"/>
      <c r="AX194" s="75"/>
      <c r="AY194" s="75"/>
      <c r="AZ194" s="75"/>
      <c r="BA194" s="7"/>
      <c r="BB194" s="7"/>
      <c r="BC194" s="7"/>
      <c r="BD194" s="200"/>
      <c r="BE194" s="7"/>
      <c r="BF194" s="7"/>
      <c r="BG194" s="7"/>
      <c r="BH194" s="7"/>
      <c r="BI194" s="7"/>
      <c r="BJ194" s="7"/>
      <c r="BK194" s="7"/>
      <c r="BL194" s="7"/>
      <c r="BM194" s="7"/>
      <c r="BN194" s="165"/>
      <c r="BO194" s="165"/>
      <c r="BP194" s="7"/>
      <c r="BQ194" s="7"/>
      <c r="BR194" s="7"/>
      <c r="BS194" s="7"/>
      <c r="BT194" s="7"/>
      <c r="CH194" s="7"/>
      <c r="CI194" s="7"/>
      <c r="CJ194" s="7"/>
      <c r="CK194" s="198"/>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row>
    <row r="195" spans="1:114">
      <c r="A195" s="7"/>
      <c r="B195" s="201"/>
      <c r="C195" s="198"/>
      <c r="D195" s="7"/>
      <c r="E195" s="7"/>
      <c r="F195" s="7"/>
      <c r="G195" s="7"/>
      <c r="H195" s="200"/>
      <c r="I195" s="7"/>
      <c r="J195" s="7"/>
      <c r="K195" s="7"/>
      <c r="L195" s="7"/>
      <c r="M195" s="7"/>
      <c r="N195" s="7"/>
      <c r="O195" s="7"/>
      <c r="P195" s="7"/>
      <c r="Q195" s="7"/>
      <c r="R195" s="513"/>
      <c r="S195" s="513"/>
      <c r="T195" s="348"/>
      <c r="U195" s="348"/>
      <c r="V195" s="348"/>
      <c r="W195" s="348"/>
      <c r="X195" s="348"/>
      <c r="AL195" s="348"/>
      <c r="AM195" s="75"/>
      <c r="AN195" s="75"/>
      <c r="AO195" s="530"/>
      <c r="AP195" s="75"/>
      <c r="AQ195" s="75"/>
      <c r="AR195" s="75"/>
      <c r="AS195" s="75"/>
      <c r="AT195" s="75"/>
      <c r="AU195" s="75"/>
      <c r="AV195" s="75"/>
      <c r="AW195" s="75"/>
      <c r="AX195" s="75"/>
      <c r="AY195" s="75"/>
      <c r="AZ195" s="75"/>
      <c r="BA195" s="7"/>
      <c r="BB195" s="7"/>
      <c r="BC195" s="7"/>
      <c r="BD195" s="200"/>
      <c r="BE195" s="7"/>
      <c r="BF195" s="7"/>
      <c r="BG195" s="7"/>
      <c r="BH195" s="7"/>
      <c r="BI195" s="7"/>
      <c r="BJ195" s="7"/>
      <c r="BK195" s="7"/>
      <c r="BL195" s="7"/>
      <c r="BM195" s="7"/>
      <c r="BN195" s="165"/>
      <c r="BO195" s="165"/>
      <c r="BP195" s="7"/>
      <c r="BQ195" s="7"/>
      <c r="BR195" s="7"/>
      <c r="BS195" s="7"/>
      <c r="BT195" s="7"/>
      <c r="CH195" s="7"/>
      <c r="CI195" s="7"/>
      <c r="CJ195" s="7"/>
      <c r="CK195" s="198"/>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row>
    <row r="196" spans="1:114">
      <c r="A196" s="7"/>
      <c r="B196" s="201"/>
      <c r="C196" s="198"/>
      <c r="D196" s="7"/>
      <c r="E196" s="7"/>
      <c r="F196" s="7"/>
      <c r="G196" s="7"/>
      <c r="H196" s="200"/>
      <c r="I196" s="7"/>
      <c r="J196" s="7"/>
      <c r="K196" s="7"/>
      <c r="L196" s="7"/>
      <c r="M196" s="7"/>
      <c r="N196" s="7"/>
      <c r="O196" s="7"/>
      <c r="P196" s="7"/>
      <c r="Q196" s="7"/>
      <c r="R196" s="513"/>
      <c r="S196" s="513"/>
      <c r="T196" s="348"/>
      <c r="U196" s="348"/>
      <c r="V196" s="348"/>
      <c r="W196" s="348"/>
      <c r="X196" s="348"/>
      <c r="AL196" s="348"/>
      <c r="AM196" s="75"/>
      <c r="AN196" s="75"/>
      <c r="AO196" s="530"/>
      <c r="AP196" s="75"/>
      <c r="AQ196" s="75"/>
      <c r="AR196" s="75"/>
      <c r="AS196" s="75"/>
      <c r="AT196" s="75"/>
      <c r="AU196" s="75"/>
      <c r="AV196" s="75"/>
      <c r="AW196" s="75"/>
      <c r="AX196" s="75"/>
      <c r="AY196" s="75"/>
      <c r="AZ196" s="75"/>
      <c r="BA196" s="7"/>
      <c r="BB196" s="7"/>
      <c r="BC196" s="7"/>
      <c r="BD196" s="200"/>
      <c r="BE196" s="7"/>
      <c r="BF196" s="7"/>
      <c r="BG196" s="7"/>
      <c r="BH196" s="7"/>
      <c r="BI196" s="7"/>
      <c r="BJ196" s="7"/>
      <c r="BK196" s="7"/>
      <c r="BL196" s="7"/>
      <c r="BM196" s="7"/>
      <c r="BN196" s="165"/>
      <c r="BO196" s="165"/>
      <c r="BP196" s="7"/>
      <c r="BQ196" s="7"/>
      <c r="BR196" s="7"/>
      <c r="BS196" s="7"/>
      <c r="BT196" s="7"/>
      <c r="CH196" s="7"/>
      <c r="CI196" s="7"/>
      <c r="CJ196" s="7"/>
      <c r="CK196" s="198"/>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row>
    <row r="197" spans="1:114">
      <c r="A197" s="7"/>
      <c r="B197" s="201"/>
      <c r="C197" s="198"/>
      <c r="D197" s="7"/>
      <c r="E197" s="7"/>
      <c r="F197" s="7"/>
      <c r="G197" s="7"/>
      <c r="H197" s="200"/>
      <c r="I197" s="7"/>
      <c r="J197" s="7"/>
      <c r="K197" s="7"/>
      <c r="L197" s="7"/>
      <c r="M197" s="7"/>
      <c r="N197" s="7"/>
      <c r="O197" s="7"/>
      <c r="P197" s="7"/>
      <c r="Q197" s="7"/>
      <c r="R197" s="513"/>
      <c r="S197" s="513"/>
      <c r="T197" s="348"/>
      <c r="U197" s="348"/>
      <c r="V197" s="348"/>
      <c r="W197" s="348"/>
      <c r="X197" s="348"/>
      <c r="AL197" s="348"/>
      <c r="AM197" s="75"/>
      <c r="AN197" s="75"/>
      <c r="AO197" s="530"/>
      <c r="AP197" s="75"/>
      <c r="AQ197" s="75"/>
      <c r="AR197" s="75"/>
      <c r="AS197" s="75"/>
      <c r="AT197" s="75"/>
      <c r="AU197" s="75"/>
      <c r="AV197" s="75"/>
      <c r="AW197" s="75"/>
      <c r="AX197" s="75"/>
      <c r="AY197" s="75"/>
      <c r="AZ197" s="75"/>
      <c r="BA197" s="7"/>
      <c r="BB197" s="7"/>
      <c r="BC197" s="7"/>
      <c r="BD197" s="200"/>
      <c r="BE197" s="7"/>
      <c r="BF197" s="7"/>
      <c r="BG197" s="7"/>
      <c r="BH197" s="7"/>
      <c r="BI197" s="7"/>
      <c r="BJ197" s="7"/>
      <c r="BK197" s="7"/>
      <c r="BL197" s="7"/>
      <c r="BM197" s="7"/>
      <c r="BN197" s="165"/>
      <c r="BO197" s="165"/>
      <c r="BP197" s="7"/>
      <c r="BQ197" s="7"/>
      <c r="BR197" s="7"/>
      <c r="BS197" s="7"/>
      <c r="BT197" s="7"/>
      <c r="CH197" s="7"/>
      <c r="CI197" s="7"/>
      <c r="CJ197" s="7"/>
      <c r="CK197" s="198"/>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row>
    <row r="198" spans="1:114">
      <c r="A198" s="7"/>
      <c r="B198" s="201"/>
      <c r="C198" s="198"/>
      <c r="D198" s="7"/>
      <c r="E198" s="7"/>
      <c r="F198" s="7"/>
      <c r="G198" s="7"/>
      <c r="H198" s="200"/>
      <c r="I198" s="7"/>
      <c r="J198" s="7"/>
      <c r="K198" s="7"/>
      <c r="L198" s="7"/>
      <c r="M198" s="7"/>
      <c r="N198" s="7"/>
      <c r="O198" s="7"/>
      <c r="P198" s="7"/>
      <c r="Q198" s="7"/>
      <c r="R198" s="513"/>
      <c r="S198" s="513"/>
      <c r="T198" s="348"/>
      <c r="U198" s="348"/>
      <c r="V198" s="348"/>
      <c r="W198" s="348"/>
      <c r="X198" s="348"/>
      <c r="AL198" s="348"/>
      <c r="AM198" s="75"/>
      <c r="AN198" s="75"/>
      <c r="AO198" s="530"/>
      <c r="AP198" s="75"/>
      <c r="AQ198" s="75"/>
      <c r="AR198" s="75"/>
      <c r="AS198" s="75"/>
      <c r="AT198" s="75"/>
      <c r="AU198" s="75"/>
      <c r="AV198" s="75"/>
      <c r="AW198" s="75"/>
      <c r="AX198" s="75"/>
      <c r="AY198" s="75"/>
      <c r="AZ198" s="75"/>
      <c r="BA198" s="7"/>
      <c r="BB198" s="7"/>
      <c r="BC198" s="7"/>
      <c r="BD198" s="200"/>
      <c r="BE198" s="7"/>
      <c r="BF198" s="7"/>
      <c r="BG198" s="7"/>
      <c r="BH198" s="7"/>
      <c r="BI198" s="7"/>
      <c r="BJ198" s="7"/>
      <c r="BK198" s="7"/>
      <c r="BL198" s="7"/>
      <c r="BM198" s="7"/>
      <c r="BN198" s="165"/>
      <c r="BO198" s="165"/>
      <c r="BP198" s="7"/>
      <c r="BQ198" s="7"/>
      <c r="BR198" s="7"/>
      <c r="BS198" s="7"/>
      <c r="BT198" s="7"/>
      <c r="CH198" s="7"/>
      <c r="CI198" s="7"/>
      <c r="CJ198" s="7"/>
      <c r="CK198" s="198"/>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row>
    <row r="199" spans="1:114">
      <c r="A199" s="7"/>
      <c r="B199" s="201"/>
      <c r="C199" s="198"/>
      <c r="D199" s="7"/>
      <c r="E199" s="7"/>
      <c r="F199" s="7"/>
      <c r="G199" s="7"/>
      <c r="H199" s="200"/>
      <c r="I199" s="7"/>
      <c r="J199" s="7"/>
      <c r="K199" s="7"/>
      <c r="L199" s="7"/>
      <c r="M199" s="7"/>
      <c r="N199" s="7"/>
      <c r="O199" s="7"/>
      <c r="P199" s="7"/>
      <c r="Q199" s="7"/>
      <c r="R199" s="513"/>
      <c r="S199" s="513"/>
      <c r="T199" s="348"/>
      <c r="U199" s="348"/>
      <c r="V199" s="348"/>
      <c r="W199" s="348"/>
      <c r="X199" s="348"/>
      <c r="AL199" s="348"/>
      <c r="AM199" s="75"/>
      <c r="AN199" s="75"/>
      <c r="AO199" s="530"/>
      <c r="AP199" s="75"/>
      <c r="AQ199" s="75"/>
      <c r="AR199" s="75"/>
      <c r="AS199" s="75"/>
      <c r="AT199" s="75"/>
      <c r="AU199" s="75"/>
      <c r="AV199" s="75"/>
      <c r="AW199" s="75"/>
      <c r="AX199" s="75"/>
      <c r="AY199" s="75"/>
      <c r="AZ199" s="75"/>
      <c r="BA199" s="7"/>
      <c r="BB199" s="7"/>
      <c r="BC199" s="7"/>
      <c r="BD199" s="200"/>
      <c r="BE199" s="7"/>
      <c r="BF199" s="7"/>
      <c r="BG199" s="7"/>
      <c r="BH199" s="7"/>
      <c r="BI199" s="7"/>
      <c r="BJ199" s="7"/>
      <c r="BK199" s="7"/>
      <c r="BL199" s="7"/>
      <c r="BM199" s="7"/>
      <c r="BN199" s="165"/>
      <c r="BO199" s="165"/>
      <c r="BP199" s="7"/>
      <c r="BQ199" s="7"/>
      <c r="BR199" s="7"/>
      <c r="BS199" s="7"/>
      <c r="BT199" s="7"/>
      <c r="CH199" s="7"/>
      <c r="CI199" s="7"/>
      <c r="CJ199" s="7"/>
      <c r="CK199" s="198"/>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row>
    <row r="200" spans="1:114">
      <c r="A200" s="7"/>
      <c r="B200" s="201"/>
      <c r="C200" s="198"/>
      <c r="D200" s="7"/>
      <c r="E200" s="7"/>
      <c r="F200" s="7"/>
      <c r="G200" s="7"/>
      <c r="H200" s="200"/>
      <c r="I200" s="7"/>
      <c r="J200" s="7"/>
      <c r="K200" s="7"/>
      <c r="L200" s="7"/>
      <c r="M200" s="7"/>
      <c r="N200" s="7"/>
      <c r="O200" s="7"/>
      <c r="P200" s="7"/>
      <c r="Q200" s="7"/>
      <c r="R200" s="513"/>
      <c r="S200" s="513"/>
      <c r="T200" s="348"/>
      <c r="U200" s="348"/>
      <c r="V200" s="348"/>
      <c r="W200" s="348"/>
      <c r="X200" s="348"/>
      <c r="AL200" s="348"/>
      <c r="AM200" s="75"/>
      <c r="AN200" s="75"/>
      <c r="AO200" s="530"/>
      <c r="AP200" s="75"/>
      <c r="AQ200" s="75"/>
      <c r="AR200" s="75"/>
      <c r="AS200" s="75"/>
      <c r="AT200" s="75"/>
      <c r="AU200" s="75"/>
      <c r="AV200" s="75"/>
      <c r="AW200" s="75"/>
      <c r="AX200" s="75"/>
      <c r="AY200" s="75"/>
      <c r="AZ200" s="75"/>
      <c r="BA200" s="7"/>
      <c r="BB200" s="7"/>
      <c r="BC200" s="7"/>
      <c r="BD200" s="200"/>
      <c r="BE200" s="7"/>
      <c r="BF200" s="7"/>
      <c r="BG200" s="7"/>
      <c r="BH200" s="7"/>
      <c r="BI200" s="7"/>
      <c r="BJ200" s="7"/>
      <c r="BK200" s="7"/>
      <c r="BL200" s="7"/>
      <c r="BM200" s="7"/>
      <c r="BN200" s="165"/>
      <c r="BO200" s="165"/>
      <c r="BP200" s="7"/>
      <c r="BQ200" s="7"/>
      <c r="BR200" s="7"/>
      <c r="BS200" s="7"/>
      <c r="BT200" s="7"/>
      <c r="CH200" s="7"/>
      <c r="CI200" s="7"/>
      <c r="CJ200" s="7"/>
      <c r="CK200" s="198"/>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row>
    <row r="201" spans="1:114">
      <c r="A201" s="7"/>
      <c r="B201" s="201"/>
      <c r="C201" s="198"/>
      <c r="D201" s="7"/>
      <c r="E201" s="7"/>
      <c r="F201" s="7"/>
      <c r="G201" s="7"/>
      <c r="H201" s="200"/>
      <c r="I201" s="7"/>
      <c r="J201" s="7"/>
      <c r="K201" s="7"/>
      <c r="L201" s="7"/>
      <c r="M201" s="7"/>
      <c r="N201" s="7"/>
      <c r="O201" s="7"/>
      <c r="P201" s="7"/>
      <c r="Q201" s="7"/>
      <c r="R201" s="513"/>
      <c r="S201" s="513"/>
      <c r="T201" s="348"/>
      <c r="U201" s="348"/>
      <c r="V201" s="348"/>
      <c r="W201" s="348"/>
      <c r="X201" s="348"/>
      <c r="AL201" s="348"/>
      <c r="AM201" s="75"/>
      <c r="AN201" s="75"/>
      <c r="AO201" s="530"/>
      <c r="AP201" s="75"/>
      <c r="AQ201" s="75"/>
      <c r="AR201" s="75"/>
      <c r="AS201" s="75"/>
      <c r="AT201" s="75"/>
      <c r="AU201" s="75"/>
      <c r="AV201" s="75"/>
      <c r="AW201" s="75"/>
      <c r="AX201" s="75"/>
      <c r="AY201" s="75"/>
      <c r="AZ201" s="75"/>
      <c r="BA201" s="7"/>
      <c r="BB201" s="7"/>
      <c r="BC201" s="7"/>
      <c r="BD201" s="200"/>
      <c r="BE201" s="7"/>
      <c r="BF201" s="7"/>
      <c r="BG201" s="7"/>
      <c r="BH201" s="7"/>
      <c r="BI201" s="7"/>
      <c r="BJ201" s="7"/>
      <c r="BK201" s="7"/>
      <c r="BL201" s="7"/>
      <c r="BM201" s="7"/>
      <c r="BN201" s="165"/>
      <c r="BO201" s="165"/>
      <c r="BP201" s="7"/>
      <c r="BQ201" s="7"/>
      <c r="BR201" s="7"/>
      <c r="BS201" s="7"/>
      <c r="BT201" s="7"/>
      <c r="CH201" s="7"/>
      <c r="CI201" s="7"/>
      <c r="CJ201" s="7"/>
      <c r="CK201" s="198"/>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row>
    <row r="202" spans="1:114">
      <c r="A202" s="7"/>
      <c r="B202" s="201"/>
      <c r="C202" s="198"/>
      <c r="D202" s="7"/>
      <c r="E202" s="7"/>
      <c r="F202" s="7"/>
      <c r="G202" s="7"/>
      <c r="H202" s="200"/>
      <c r="I202" s="7"/>
      <c r="J202" s="7"/>
      <c r="K202" s="7"/>
      <c r="L202" s="7"/>
      <c r="M202" s="7"/>
      <c r="N202" s="7"/>
      <c r="O202" s="7"/>
      <c r="P202" s="7"/>
      <c r="Q202" s="7"/>
      <c r="R202" s="513"/>
      <c r="S202" s="513"/>
      <c r="T202" s="348"/>
      <c r="U202" s="348"/>
      <c r="V202" s="348"/>
      <c r="W202" s="348"/>
      <c r="X202" s="348"/>
      <c r="AL202" s="348"/>
      <c r="AM202" s="75"/>
      <c r="AN202" s="75"/>
      <c r="AO202" s="530"/>
      <c r="AP202" s="75"/>
      <c r="AQ202" s="75"/>
      <c r="AR202" s="75"/>
      <c r="AS202" s="75"/>
      <c r="AT202" s="75"/>
      <c r="AU202" s="75"/>
      <c r="AV202" s="75"/>
      <c r="AW202" s="75"/>
      <c r="AX202" s="75"/>
      <c r="AY202" s="75"/>
      <c r="AZ202" s="75"/>
      <c r="BA202" s="7"/>
      <c r="BB202" s="7"/>
      <c r="BC202" s="7"/>
      <c r="BD202" s="200"/>
      <c r="BE202" s="7"/>
      <c r="BF202" s="7"/>
      <c r="BG202" s="7"/>
      <c r="BH202" s="7"/>
      <c r="BI202" s="7"/>
      <c r="BJ202" s="7"/>
      <c r="BK202" s="7"/>
      <c r="BL202" s="7"/>
      <c r="BM202" s="7"/>
      <c r="BN202" s="165"/>
      <c r="BO202" s="165"/>
      <c r="BP202" s="7"/>
      <c r="BQ202" s="7"/>
      <c r="BR202" s="7"/>
      <c r="BS202" s="7"/>
      <c r="BT202" s="7"/>
      <c r="CH202" s="7"/>
      <c r="CI202" s="7"/>
      <c r="CJ202" s="7"/>
      <c r="CK202" s="198"/>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row>
    <row r="203" spans="1:114">
      <c r="A203" s="7"/>
      <c r="B203" s="201"/>
      <c r="C203" s="198"/>
      <c r="D203" s="7"/>
      <c r="E203" s="7"/>
      <c r="F203" s="7"/>
      <c r="G203" s="7"/>
      <c r="H203" s="200"/>
      <c r="I203" s="7"/>
      <c r="J203" s="7"/>
      <c r="K203" s="7"/>
      <c r="L203" s="7"/>
      <c r="M203" s="7"/>
      <c r="N203" s="7"/>
      <c r="O203" s="7"/>
      <c r="P203" s="7"/>
      <c r="Q203" s="7"/>
      <c r="R203" s="513"/>
      <c r="S203" s="513"/>
      <c r="T203" s="348"/>
      <c r="U203" s="348"/>
      <c r="V203" s="348"/>
      <c r="W203" s="348"/>
      <c r="X203" s="348"/>
      <c r="AL203" s="348"/>
      <c r="AM203" s="75"/>
      <c r="AN203" s="75"/>
      <c r="AO203" s="530"/>
      <c r="AP203" s="75"/>
      <c r="AQ203" s="75"/>
      <c r="AR203" s="75"/>
      <c r="AS203" s="75"/>
      <c r="AT203" s="75"/>
      <c r="AU203" s="75"/>
      <c r="AV203" s="75"/>
      <c r="AW203" s="75"/>
      <c r="AX203" s="75"/>
      <c r="AY203" s="75"/>
      <c r="AZ203" s="75"/>
      <c r="BA203" s="7"/>
      <c r="BB203" s="7"/>
      <c r="BC203" s="7"/>
      <c r="BD203" s="200"/>
      <c r="BE203" s="7"/>
      <c r="BF203" s="7"/>
      <c r="BG203" s="7"/>
      <c r="BH203" s="7"/>
      <c r="BI203" s="7"/>
      <c r="BJ203" s="7"/>
      <c r="BK203" s="7"/>
      <c r="BL203" s="7"/>
      <c r="BM203" s="7"/>
      <c r="BN203" s="165"/>
      <c r="BO203" s="165"/>
      <c r="BP203" s="7"/>
      <c r="BQ203" s="7"/>
      <c r="BR203" s="7"/>
      <c r="BS203" s="7"/>
      <c r="BT203" s="7"/>
      <c r="CH203" s="7"/>
      <c r="CI203" s="7"/>
      <c r="CJ203" s="7"/>
      <c r="CK203" s="198"/>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row>
    <row r="204" spans="1:114">
      <c r="A204" s="7"/>
      <c r="B204" s="201"/>
      <c r="C204" s="198"/>
      <c r="D204" s="7"/>
      <c r="E204" s="7"/>
      <c r="F204" s="7"/>
      <c r="G204" s="7"/>
      <c r="H204" s="200"/>
      <c r="I204" s="7"/>
      <c r="J204" s="7"/>
      <c r="K204" s="7"/>
      <c r="L204" s="7"/>
      <c r="M204" s="7"/>
      <c r="N204" s="7"/>
      <c r="O204" s="7"/>
      <c r="P204" s="7"/>
      <c r="Q204" s="7"/>
      <c r="R204" s="513"/>
      <c r="S204" s="513"/>
      <c r="T204" s="348"/>
      <c r="U204" s="348"/>
      <c r="V204" s="348"/>
      <c r="W204" s="348"/>
      <c r="X204" s="348"/>
      <c r="AL204" s="348"/>
      <c r="AM204" s="75"/>
      <c r="AN204" s="75"/>
      <c r="AO204" s="530"/>
      <c r="AP204" s="75"/>
      <c r="AQ204" s="75"/>
      <c r="AR204" s="75"/>
      <c r="AS204" s="75"/>
      <c r="AT204" s="75"/>
      <c r="AU204" s="75"/>
      <c r="AV204" s="75"/>
      <c r="AW204" s="75"/>
      <c r="AX204" s="75"/>
      <c r="AY204" s="75"/>
      <c r="AZ204" s="75"/>
      <c r="BA204" s="7"/>
      <c r="BB204" s="7"/>
      <c r="BC204" s="7"/>
      <c r="BD204" s="200"/>
      <c r="BE204" s="7"/>
      <c r="BF204" s="7"/>
      <c r="BG204" s="7"/>
      <c r="BH204" s="7"/>
      <c r="BI204" s="7"/>
      <c r="BJ204" s="7"/>
      <c r="BK204" s="7"/>
      <c r="BL204" s="7"/>
      <c r="BM204" s="7"/>
      <c r="BN204" s="165"/>
      <c r="BO204" s="165"/>
      <c r="BP204" s="7"/>
      <c r="BQ204" s="7"/>
      <c r="BR204" s="7"/>
      <c r="BS204" s="7"/>
      <c r="BT204" s="7"/>
      <c r="CH204" s="7"/>
      <c r="CI204" s="7"/>
      <c r="CJ204" s="7"/>
      <c r="CK204" s="198"/>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row>
    <row r="205" spans="1:114">
      <c r="A205" s="7"/>
      <c r="B205" s="201"/>
      <c r="C205" s="198"/>
      <c r="D205" s="7"/>
      <c r="E205" s="7"/>
      <c r="F205" s="7"/>
      <c r="G205" s="7"/>
      <c r="H205" s="200"/>
      <c r="I205" s="7"/>
      <c r="J205" s="7"/>
      <c r="K205" s="7"/>
      <c r="L205" s="7"/>
      <c r="M205" s="7"/>
      <c r="N205" s="7"/>
      <c r="O205" s="7"/>
      <c r="P205" s="7"/>
      <c r="Q205" s="7"/>
      <c r="R205" s="513"/>
      <c r="S205" s="513"/>
      <c r="T205" s="348"/>
      <c r="U205" s="348"/>
      <c r="V205" s="348"/>
      <c r="W205" s="348"/>
      <c r="X205" s="348"/>
      <c r="AL205" s="348"/>
      <c r="AM205" s="75"/>
      <c r="AN205" s="75"/>
      <c r="AO205" s="530"/>
      <c r="AP205" s="75"/>
      <c r="AQ205" s="75"/>
      <c r="AR205" s="75"/>
      <c r="AS205" s="75"/>
      <c r="AT205" s="75"/>
      <c r="AU205" s="75"/>
      <c r="AV205" s="75"/>
      <c r="AW205" s="75"/>
      <c r="AX205" s="75"/>
      <c r="AY205" s="75"/>
      <c r="AZ205" s="75"/>
      <c r="BA205" s="7"/>
      <c r="BB205" s="7"/>
      <c r="BC205" s="7"/>
      <c r="BD205" s="200"/>
      <c r="BE205" s="7"/>
      <c r="BF205" s="7"/>
      <c r="BG205" s="7"/>
      <c r="BH205" s="7"/>
      <c r="BI205" s="7"/>
      <c r="BJ205" s="7"/>
      <c r="BK205" s="7"/>
      <c r="BL205" s="7"/>
      <c r="BM205" s="7"/>
      <c r="BN205" s="165"/>
      <c r="BO205" s="165"/>
      <c r="BP205" s="7"/>
      <c r="BQ205" s="7"/>
      <c r="BR205" s="7"/>
      <c r="BS205" s="7"/>
      <c r="BT205" s="7"/>
      <c r="CH205" s="7"/>
      <c r="CI205" s="7"/>
      <c r="CJ205" s="7"/>
      <c r="CK205" s="198"/>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row>
    <row r="206" spans="1:114">
      <c r="A206" s="7"/>
      <c r="B206" s="201"/>
      <c r="C206" s="198"/>
      <c r="D206" s="7"/>
      <c r="E206" s="7"/>
      <c r="F206" s="7"/>
      <c r="G206" s="7"/>
      <c r="H206" s="200"/>
      <c r="I206" s="7"/>
      <c r="J206" s="7"/>
      <c r="K206" s="7"/>
      <c r="L206" s="7"/>
      <c r="M206" s="7"/>
      <c r="N206" s="7"/>
      <c r="O206" s="7"/>
      <c r="P206" s="7"/>
      <c r="Q206" s="7"/>
      <c r="R206" s="513"/>
      <c r="S206" s="513"/>
      <c r="T206" s="348"/>
      <c r="U206" s="348"/>
      <c r="V206" s="348"/>
      <c r="W206" s="348"/>
      <c r="X206" s="348"/>
      <c r="AL206" s="348"/>
      <c r="AM206" s="75"/>
      <c r="AN206" s="75"/>
      <c r="AO206" s="530"/>
      <c r="AP206" s="75"/>
      <c r="AQ206" s="75"/>
      <c r="AR206" s="75"/>
      <c r="AS206" s="75"/>
      <c r="AT206" s="75"/>
      <c r="AU206" s="75"/>
      <c r="AV206" s="75"/>
      <c r="AW206" s="75"/>
      <c r="AX206" s="75"/>
      <c r="AY206" s="75"/>
      <c r="AZ206" s="75"/>
      <c r="BA206" s="7"/>
      <c r="BB206" s="7"/>
      <c r="BC206" s="7"/>
      <c r="BD206" s="200"/>
      <c r="BE206" s="7"/>
      <c r="BF206" s="7"/>
      <c r="BG206" s="7"/>
      <c r="BH206" s="7"/>
      <c r="BI206" s="7"/>
      <c r="BJ206" s="7"/>
      <c r="BK206" s="7"/>
      <c r="BL206" s="7"/>
      <c r="BM206" s="7"/>
      <c r="BN206" s="165"/>
      <c r="BO206" s="165"/>
      <c r="BP206" s="7"/>
      <c r="BQ206" s="7"/>
      <c r="BR206" s="7"/>
      <c r="BS206" s="7"/>
      <c r="BT206" s="7"/>
      <c r="CH206" s="7"/>
      <c r="CI206" s="7"/>
      <c r="CJ206" s="7"/>
      <c r="CK206" s="198"/>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row>
    <row r="207" spans="1:114">
      <c r="A207" s="7"/>
      <c r="B207" s="201"/>
      <c r="C207" s="198"/>
      <c r="D207" s="7"/>
      <c r="E207" s="7"/>
      <c r="F207" s="7"/>
      <c r="G207" s="7"/>
      <c r="H207" s="200"/>
      <c r="I207" s="7"/>
      <c r="J207" s="7"/>
      <c r="K207" s="7"/>
      <c r="L207" s="7"/>
      <c r="M207" s="7"/>
      <c r="N207" s="7"/>
      <c r="O207" s="7"/>
      <c r="P207" s="7"/>
      <c r="Q207" s="7"/>
      <c r="R207" s="513"/>
      <c r="S207" s="513"/>
      <c r="T207" s="348"/>
      <c r="U207" s="348"/>
      <c r="V207" s="348"/>
      <c r="W207" s="348"/>
      <c r="X207" s="348"/>
      <c r="AL207" s="348"/>
      <c r="AM207" s="75"/>
      <c r="AN207" s="75"/>
      <c r="AO207" s="530"/>
      <c r="AP207" s="75"/>
      <c r="AQ207" s="75"/>
      <c r="AR207" s="75"/>
      <c r="AS207" s="75"/>
      <c r="AT207" s="75"/>
      <c r="AU207" s="75"/>
      <c r="AV207" s="75"/>
      <c r="AW207" s="75"/>
      <c r="AX207" s="75"/>
      <c r="AY207" s="75"/>
      <c r="AZ207" s="75"/>
      <c r="BA207" s="7"/>
      <c r="BB207" s="7"/>
      <c r="BC207" s="7"/>
      <c r="BD207" s="200"/>
      <c r="BE207" s="7"/>
      <c r="BF207" s="7"/>
      <c r="BG207" s="7"/>
      <c r="BH207" s="7"/>
      <c r="BI207" s="7"/>
      <c r="BJ207" s="7"/>
      <c r="BK207" s="7"/>
      <c r="BL207" s="7"/>
      <c r="BM207" s="7"/>
      <c r="BN207" s="165"/>
      <c r="BO207" s="165"/>
      <c r="BP207" s="7"/>
      <c r="BQ207" s="7"/>
      <c r="BR207" s="7"/>
      <c r="BS207" s="7"/>
      <c r="BT207" s="7"/>
      <c r="CH207" s="7"/>
      <c r="CI207" s="7"/>
      <c r="CJ207" s="7"/>
      <c r="CK207" s="198"/>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row>
    <row r="208" spans="1:114">
      <c r="A208" s="7"/>
      <c r="B208" s="201"/>
      <c r="C208" s="198"/>
      <c r="D208" s="7"/>
      <c r="E208" s="7"/>
      <c r="F208" s="7"/>
      <c r="G208" s="7"/>
      <c r="H208" s="200"/>
      <c r="I208" s="7"/>
      <c r="J208" s="7"/>
      <c r="K208" s="7"/>
      <c r="L208" s="7"/>
      <c r="M208" s="7"/>
      <c r="N208" s="7"/>
      <c r="O208" s="7"/>
      <c r="P208" s="7"/>
      <c r="Q208" s="7"/>
      <c r="R208" s="513"/>
      <c r="S208" s="513"/>
      <c r="T208" s="348"/>
      <c r="U208" s="348"/>
      <c r="V208" s="348"/>
      <c r="W208" s="348"/>
      <c r="X208" s="348"/>
      <c r="AL208" s="348"/>
      <c r="AM208" s="75"/>
      <c r="AN208" s="75"/>
      <c r="AO208" s="530"/>
      <c r="AP208" s="75"/>
      <c r="AQ208" s="75"/>
      <c r="AR208" s="75"/>
      <c r="AS208" s="75"/>
      <c r="AT208" s="75"/>
      <c r="AU208" s="75"/>
      <c r="AV208" s="75"/>
      <c r="AW208" s="75"/>
      <c r="AX208" s="75"/>
      <c r="AY208" s="75"/>
      <c r="AZ208" s="75"/>
      <c r="BA208" s="7"/>
      <c r="BB208" s="7"/>
      <c r="BC208" s="7"/>
      <c r="BD208" s="200"/>
      <c r="BE208" s="7"/>
      <c r="BF208" s="7"/>
      <c r="BG208" s="7"/>
      <c r="BH208" s="7"/>
      <c r="BI208" s="7"/>
      <c r="BJ208" s="7"/>
      <c r="BK208" s="7"/>
      <c r="BL208" s="7"/>
      <c r="BM208" s="7"/>
      <c r="BN208" s="165"/>
      <c r="BO208" s="165"/>
      <c r="BP208" s="7"/>
      <c r="BQ208" s="7"/>
      <c r="BR208" s="7"/>
      <c r="BS208" s="7"/>
      <c r="BT208" s="7"/>
      <c r="CH208" s="7"/>
      <c r="CI208" s="7"/>
      <c r="CJ208" s="7"/>
      <c r="CK208" s="198"/>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row>
    <row r="209" spans="1:114">
      <c r="A209" s="7"/>
      <c r="B209" s="201"/>
      <c r="C209" s="198"/>
      <c r="D209" s="7"/>
      <c r="E209" s="7"/>
      <c r="F209" s="7"/>
      <c r="G209" s="7"/>
      <c r="H209" s="200"/>
      <c r="I209" s="7"/>
      <c r="J209" s="7"/>
      <c r="K209" s="7"/>
      <c r="L209" s="7"/>
      <c r="M209" s="7"/>
      <c r="N209" s="7"/>
      <c r="O209" s="7"/>
      <c r="P209" s="7"/>
      <c r="Q209" s="7"/>
      <c r="R209" s="513"/>
      <c r="S209" s="513"/>
      <c r="T209" s="348"/>
      <c r="U209" s="348"/>
      <c r="V209" s="348"/>
      <c r="W209" s="348"/>
      <c r="X209" s="348"/>
      <c r="AL209" s="348"/>
      <c r="AM209" s="75"/>
      <c r="AN209" s="75"/>
      <c r="AO209" s="530"/>
      <c r="AP209" s="75"/>
      <c r="AQ209" s="75"/>
      <c r="AR209" s="75"/>
      <c r="AS209" s="75"/>
      <c r="AT209" s="75"/>
      <c r="AU209" s="75"/>
      <c r="AV209" s="75"/>
      <c r="AW209" s="75"/>
      <c r="AX209" s="75"/>
      <c r="AY209" s="75"/>
      <c r="AZ209" s="75"/>
      <c r="BA209" s="7"/>
      <c r="BB209" s="7"/>
      <c r="BC209" s="7"/>
      <c r="BD209" s="200"/>
      <c r="BE209" s="7"/>
      <c r="BF209" s="7"/>
      <c r="BG209" s="7"/>
      <c r="BH209" s="7"/>
      <c r="BI209" s="7"/>
      <c r="BJ209" s="7"/>
      <c r="BK209" s="7"/>
      <c r="BL209" s="7"/>
      <c r="BM209" s="7"/>
      <c r="BN209" s="165"/>
      <c r="BO209" s="165"/>
      <c r="BP209" s="7"/>
      <c r="BQ209" s="7"/>
      <c r="BR209" s="7"/>
      <c r="BS209" s="7"/>
      <c r="BT209" s="7"/>
      <c r="CH209" s="7"/>
      <c r="CI209" s="7"/>
      <c r="CJ209" s="7"/>
      <c r="CK209" s="198"/>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row>
    <row r="210" spans="1:114">
      <c r="A210" s="7"/>
      <c r="B210" s="201"/>
      <c r="C210" s="198"/>
      <c r="D210" s="7"/>
      <c r="E210" s="7"/>
      <c r="F210" s="7"/>
      <c r="G210" s="7"/>
      <c r="H210" s="200"/>
      <c r="I210" s="7"/>
      <c r="J210" s="7"/>
      <c r="K210" s="7"/>
      <c r="L210" s="7"/>
      <c r="M210" s="7"/>
      <c r="N210" s="7"/>
      <c r="O210" s="7"/>
      <c r="P210" s="7"/>
      <c r="Q210" s="7"/>
      <c r="R210" s="513"/>
      <c r="S210" s="513"/>
      <c r="T210" s="348"/>
      <c r="U210" s="348"/>
      <c r="V210" s="348"/>
      <c r="W210" s="348"/>
      <c r="X210" s="348"/>
      <c r="AL210" s="348"/>
      <c r="AM210" s="75"/>
      <c r="AN210" s="75"/>
      <c r="AO210" s="530"/>
      <c r="AP210" s="75"/>
      <c r="AQ210" s="75"/>
      <c r="AR210" s="75"/>
      <c r="AS210" s="75"/>
      <c r="AT210" s="75"/>
      <c r="AU210" s="75"/>
      <c r="AV210" s="75"/>
      <c r="AW210" s="75"/>
      <c r="AX210" s="75"/>
      <c r="AY210" s="75"/>
      <c r="AZ210" s="75"/>
      <c r="BA210" s="7"/>
      <c r="BB210" s="7"/>
      <c r="BC210" s="7"/>
      <c r="BD210" s="200"/>
      <c r="BE210" s="7"/>
      <c r="BF210" s="7"/>
      <c r="BG210" s="7"/>
      <c r="BH210" s="7"/>
      <c r="BI210" s="7"/>
      <c r="BJ210" s="7"/>
      <c r="BK210" s="7"/>
      <c r="BL210" s="7"/>
      <c r="BM210" s="7"/>
      <c r="BN210" s="165"/>
      <c r="BO210" s="165"/>
      <c r="BP210" s="7"/>
      <c r="BQ210" s="7"/>
      <c r="BR210" s="7"/>
      <c r="BS210" s="7"/>
      <c r="BT210" s="7"/>
      <c r="CH210" s="7"/>
      <c r="CI210" s="7"/>
      <c r="CJ210" s="7"/>
      <c r="CK210" s="198"/>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row>
    <row r="211" spans="1:114">
      <c r="A211" s="7"/>
      <c r="B211" s="201"/>
      <c r="C211" s="198"/>
      <c r="D211" s="7"/>
      <c r="E211" s="7"/>
      <c r="F211" s="7"/>
      <c r="G211" s="7"/>
      <c r="H211" s="200"/>
      <c r="I211" s="7"/>
      <c r="J211" s="7"/>
      <c r="K211" s="7"/>
      <c r="L211" s="7"/>
      <c r="M211" s="7"/>
      <c r="N211" s="7"/>
      <c r="O211" s="7"/>
      <c r="P211" s="7"/>
      <c r="Q211" s="7"/>
      <c r="R211" s="513"/>
      <c r="S211" s="513"/>
      <c r="T211" s="348"/>
      <c r="U211" s="348"/>
      <c r="V211" s="348"/>
      <c r="W211" s="348"/>
      <c r="X211" s="348"/>
      <c r="AL211" s="348"/>
      <c r="AM211" s="75"/>
      <c r="AN211" s="75"/>
      <c r="AO211" s="530"/>
      <c r="AP211" s="75"/>
      <c r="AQ211" s="75"/>
      <c r="AR211" s="75"/>
      <c r="AS211" s="75"/>
      <c r="AT211" s="75"/>
      <c r="AU211" s="75"/>
      <c r="AV211" s="75"/>
      <c r="AW211" s="75"/>
      <c r="AX211" s="75"/>
      <c r="AY211" s="75"/>
      <c r="AZ211" s="75"/>
      <c r="BA211" s="7"/>
      <c r="BB211" s="7"/>
      <c r="BC211" s="7"/>
      <c r="BD211" s="200"/>
      <c r="BE211" s="7"/>
      <c r="BF211" s="7"/>
      <c r="BG211" s="7"/>
      <c r="BH211" s="7"/>
      <c r="BI211" s="7"/>
      <c r="BJ211" s="7"/>
      <c r="BK211" s="7"/>
      <c r="BL211" s="7"/>
      <c r="BM211" s="7"/>
      <c r="BN211" s="165"/>
      <c r="BO211" s="165"/>
      <c r="BP211" s="7"/>
      <c r="BQ211" s="7"/>
      <c r="BR211" s="7"/>
      <c r="BS211" s="7"/>
      <c r="BT211" s="7"/>
      <c r="CH211" s="7"/>
      <c r="CI211" s="7"/>
      <c r="CJ211" s="7"/>
      <c r="CK211" s="198"/>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row>
    <row r="212" spans="1:114">
      <c r="A212" s="7"/>
      <c r="B212" s="201"/>
      <c r="C212" s="198"/>
      <c r="D212" s="7"/>
      <c r="E212" s="7"/>
      <c r="F212" s="7"/>
      <c r="G212" s="7"/>
      <c r="H212" s="200"/>
      <c r="I212" s="7"/>
      <c r="J212" s="7"/>
      <c r="K212" s="7"/>
      <c r="L212" s="7"/>
      <c r="M212" s="7"/>
      <c r="N212" s="7"/>
      <c r="O212" s="7"/>
      <c r="P212" s="7"/>
      <c r="Q212" s="7"/>
      <c r="R212" s="513"/>
      <c r="S212" s="513"/>
      <c r="T212" s="348"/>
      <c r="U212" s="348"/>
      <c r="V212" s="348"/>
      <c r="W212" s="348"/>
      <c r="X212" s="348"/>
      <c r="AL212" s="348"/>
      <c r="AM212" s="75"/>
      <c r="AN212" s="75"/>
      <c r="AO212" s="530"/>
      <c r="AP212" s="75"/>
      <c r="AQ212" s="75"/>
      <c r="AR212" s="75"/>
      <c r="AS212" s="75"/>
      <c r="AT212" s="75"/>
      <c r="AU212" s="75"/>
      <c r="AV212" s="75"/>
      <c r="AW212" s="75"/>
      <c r="AX212" s="75"/>
      <c r="AY212" s="75"/>
      <c r="AZ212" s="75"/>
      <c r="BA212" s="7"/>
      <c r="BB212" s="7"/>
      <c r="BC212" s="7"/>
      <c r="BD212" s="200"/>
      <c r="BE212" s="7"/>
      <c r="BF212" s="7"/>
      <c r="BG212" s="7"/>
      <c r="BH212" s="7"/>
      <c r="BI212" s="7"/>
      <c r="BJ212" s="7"/>
      <c r="BK212" s="7"/>
      <c r="BL212" s="7"/>
      <c r="BM212" s="7"/>
      <c r="BN212" s="165"/>
      <c r="BO212" s="165"/>
      <c r="BP212" s="7"/>
      <c r="BQ212" s="7"/>
      <c r="BR212" s="7"/>
      <c r="BS212" s="7"/>
      <c r="BT212" s="7"/>
      <c r="CH212" s="7"/>
      <c r="CI212" s="7"/>
      <c r="CJ212" s="7"/>
      <c r="CK212" s="198"/>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row>
    <row r="213" spans="1:114">
      <c r="A213" s="7"/>
      <c r="B213" s="201"/>
      <c r="C213" s="198"/>
      <c r="D213" s="7"/>
      <c r="E213" s="7"/>
      <c r="F213" s="7"/>
      <c r="G213" s="7"/>
      <c r="H213" s="200"/>
      <c r="I213" s="7"/>
      <c r="J213" s="7"/>
      <c r="K213" s="7"/>
      <c r="L213" s="7"/>
      <c r="M213" s="7"/>
      <c r="N213" s="7"/>
      <c r="O213" s="7"/>
      <c r="P213" s="7"/>
      <c r="Q213" s="7"/>
      <c r="R213" s="513"/>
      <c r="S213" s="513"/>
      <c r="T213" s="348"/>
      <c r="U213" s="348"/>
      <c r="V213" s="348"/>
      <c r="W213" s="348"/>
      <c r="X213" s="348"/>
      <c r="AL213" s="348"/>
      <c r="AM213" s="75"/>
      <c r="AN213" s="75"/>
      <c r="AO213" s="530"/>
      <c r="AP213" s="75"/>
      <c r="AQ213" s="75"/>
      <c r="AR213" s="75"/>
      <c r="AS213" s="75"/>
      <c r="AT213" s="75"/>
      <c r="AU213" s="75"/>
      <c r="AV213" s="75"/>
      <c r="AW213" s="75"/>
      <c r="AX213" s="75"/>
      <c r="AY213" s="75"/>
      <c r="AZ213" s="75"/>
      <c r="BA213" s="7"/>
      <c r="BB213" s="7"/>
      <c r="BC213" s="7"/>
      <c r="BD213" s="200"/>
      <c r="BE213" s="7"/>
      <c r="BF213" s="7"/>
      <c r="BG213" s="7"/>
      <c r="BH213" s="7"/>
      <c r="BI213" s="7"/>
      <c r="BJ213" s="7"/>
      <c r="BK213" s="7"/>
      <c r="BL213" s="7"/>
      <c r="BM213" s="7"/>
      <c r="BN213" s="165"/>
      <c r="BO213" s="165"/>
      <c r="BP213" s="7"/>
      <c r="BQ213" s="7"/>
      <c r="BR213" s="7"/>
      <c r="BS213" s="7"/>
      <c r="BT213" s="7"/>
      <c r="CH213" s="7"/>
      <c r="CI213" s="7"/>
      <c r="CJ213" s="7"/>
      <c r="CK213" s="198"/>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row>
    <row r="214" spans="1:114">
      <c r="A214" s="7"/>
      <c r="B214" s="201"/>
      <c r="C214" s="198"/>
      <c r="D214" s="7"/>
      <c r="E214" s="7"/>
      <c r="F214" s="7"/>
      <c r="G214" s="7"/>
      <c r="H214" s="200"/>
      <c r="I214" s="7"/>
      <c r="J214" s="7"/>
      <c r="K214" s="7"/>
      <c r="L214" s="7"/>
      <c r="M214" s="7"/>
      <c r="N214" s="7"/>
      <c r="O214" s="7"/>
      <c r="P214" s="7"/>
      <c r="Q214" s="7"/>
      <c r="R214" s="513"/>
      <c r="S214" s="513"/>
      <c r="T214" s="348"/>
      <c r="U214" s="348"/>
      <c r="V214" s="348"/>
      <c r="W214" s="348"/>
      <c r="X214" s="348"/>
      <c r="AL214" s="348"/>
      <c r="AM214" s="75"/>
      <c r="AN214" s="75"/>
      <c r="AO214" s="530"/>
      <c r="AP214" s="75"/>
      <c r="AQ214" s="75"/>
      <c r="AR214" s="75"/>
      <c r="AS214" s="75"/>
      <c r="AT214" s="75"/>
      <c r="AU214" s="75"/>
      <c r="AV214" s="75"/>
      <c r="AW214" s="75"/>
      <c r="AX214" s="75"/>
      <c r="AY214" s="75"/>
      <c r="AZ214" s="75"/>
      <c r="BA214" s="7"/>
      <c r="BB214" s="7"/>
      <c r="BC214" s="7"/>
      <c r="BD214" s="200"/>
      <c r="BE214" s="7"/>
      <c r="BF214" s="7"/>
      <c r="BG214" s="7"/>
      <c r="BH214" s="7"/>
      <c r="BI214" s="7"/>
      <c r="BJ214" s="7"/>
      <c r="BK214" s="7"/>
      <c r="BL214" s="7"/>
      <c r="BM214" s="7"/>
      <c r="BN214" s="165"/>
      <c r="BO214" s="165"/>
      <c r="BP214" s="7"/>
      <c r="BQ214" s="7"/>
      <c r="BR214" s="7"/>
      <c r="BS214" s="7"/>
      <c r="BT214" s="7"/>
      <c r="CH214" s="7"/>
      <c r="CI214" s="7"/>
      <c r="CJ214" s="7"/>
      <c r="CK214" s="198"/>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row>
    <row r="215" spans="1:114">
      <c r="A215" s="7"/>
      <c r="B215" s="201"/>
      <c r="C215" s="198"/>
      <c r="D215" s="7"/>
      <c r="E215" s="7"/>
      <c r="F215" s="7"/>
      <c r="G215" s="7"/>
      <c r="H215" s="200"/>
      <c r="I215" s="7"/>
      <c r="J215" s="7"/>
      <c r="K215" s="7"/>
      <c r="L215" s="7"/>
      <c r="M215" s="7"/>
      <c r="N215" s="7"/>
      <c r="O215" s="7"/>
      <c r="P215" s="7"/>
      <c r="Q215" s="7"/>
      <c r="R215" s="513"/>
      <c r="S215" s="513"/>
      <c r="T215" s="348"/>
      <c r="U215" s="348"/>
      <c r="V215" s="348"/>
      <c r="W215" s="348"/>
      <c r="X215" s="348"/>
      <c r="AL215" s="348"/>
      <c r="AM215" s="75"/>
      <c r="AN215" s="75"/>
      <c r="AO215" s="530"/>
      <c r="AP215" s="75"/>
      <c r="AQ215" s="75"/>
      <c r="AR215" s="75"/>
      <c r="AS215" s="75"/>
      <c r="AT215" s="75"/>
      <c r="AU215" s="75"/>
      <c r="AV215" s="75"/>
      <c r="AW215" s="75"/>
      <c r="AX215" s="75"/>
      <c r="AY215" s="75"/>
      <c r="AZ215" s="75"/>
      <c r="BA215" s="7"/>
      <c r="BB215" s="7"/>
      <c r="BC215" s="7"/>
      <c r="BD215" s="200"/>
      <c r="BE215" s="7"/>
      <c r="BF215" s="7"/>
      <c r="BG215" s="7"/>
      <c r="BH215" s="7"/>
      <c r="BI215" s="7"/>
      <c r="BJ215" s="7"/>
      <c r="BK215" s="7"/>
      <c r="BL215" s="7"/>
      <c r="BM215" s="7"/>
      <c r="BN215" s="165"/>
      <c r="BO215" s="165"/>
      <c r="BP215" s="7"/>
      <c r="BQ215" s="7"/>
      <c r="BR215" s="7"/>
      <c r="BS215" s="7"/>
      <c r="BT215" s="7"/>
      <c r="CH215" s="7"/>
      <c r="CI215" s="7"/>
      <c r="CJ215" s="7"/>
      <c r="CK215" s="198"/>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row>
    <row r="216" spans="1:114">
      <c r="A216" s="7"/>
      <c r="B216" s="201"/>
      <c r="C216" s="198"/>
      <c r="D216" s="7"/>
      <c r="E216" s="7"/>
      <c r="F216" s="7"/>
      <c r="G216" s="7"/>
      <c r="H216" s="200"/>
      <c r="I216" s="7"/>
      <c r="J216" s="7"/>
      <c r="K216" s="7"/>
      <c r="L216" s="7"/>
      <c r="M216" s="7"/>
      <c r="N216" s="7"/>
      <c r="O216" s="7"/>
      <c r="P216" s="7"/>
      <c r="Q216" s="7"/>
      <c r="R216" s="513"/>
      <c r="S216" s="513"/>
      <c r="T216" s="348"/>
      <c r="U216" s="348"/>
      <c r="V216" s="348"/>
      <c r="W216" s="348"/>
      <c r="X216" s="348"/>
      <c r="AL216" s="348"/>
      <c r="AM216" s="75"/>
      <c r="AN216" s="75"/>
      <c r="AO216" s="530"/>
      <c r="AP216" s="75"/>
      <c r="AQ216" s="75"/>
      <c r="AR216" s="75"/>
      <c r="AS216" s="75"/>
      <c r="AT216" s="75"/>
      <c r="AU216" s="75"/>
      <c r="AV216" s="75"/>
      <c r="AW216" s="75"/>
      <c r="AX216" s="75"/>
      <c r="AY216" s="75"/>
      <c r="AZ216" s="75"/>
      <c r="BA216" s="7"/>
      <c r="BB216" s="7"/>
      <c r="BC216" s="7"/>
      <c r="BD216" s="200"/>
      <c r="BE216" s="7"/>
      <c r="BF216" s="7"/>
      <c r="BG216" s="7"/>
      <c r="BH216" s="7"/>
      <c r="BI216" s="7"/>
      <c r="BJ216" s="7"/>
      <c r="BK216" s="7"/>
      <c r="BL216" s="7"/>
      <c r="BM216" s="7"/>
      <c r="BN216" s="165"/>
      <c r="BO216" s="165"/>
      <c r="BP216" s="7"/>
      <c r="BQ216" s="7"/>
      <c r="BR216" s="7"/>
      <c r="BS216" s="7"/>
      <c r="BT216" s="7"/>
      <c r="CH216" s="7"/>
      <c r="CI216" s="7"/>
      <c r="CJ216" s="7"/>
      <c r="CK216" s="198"/>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row>
    <row r="217" spans="1:114">
      <c r="A217" s="7"/>
      <c r="B217" s="201"/>
      <c r="C217" s="198"/>
      <c r="D217" s="7"/>
      <c r="E217" s="7"/>
      <c r="F217" s="7"/>
      <c r="G217" s="7"/>
      <c r="H217" s="200"/>
      <c r="I217" s="7"/>
      <c r="J217" s="7"/>
      <c r="K217" s="7"/>
      <c r="L217" s="7"/>
      <c r="M217" s="7"/>
      <c r="N217" s="7"/>
      <c r="O217" s="7"/>
      <c r="P217" s="7"/>
      <c r="Q217" s="7"/>
      <c r="R217" s="513"/>
      <c r="S217" s="513"/>
      <c r="T217" s="348"/>
      <c r="U217" s="348"/>
      <c r="V217" s="348"/>
      <c r="W217" s="348"/>
      <c r="X217" s="348"/>
      <c r="AL217" s="348"/>
      <c r="AM217" s="75"/>
      <c r="AN217" s="75"/>
      <c r="AO217" s="530"/>
      <c r="AP217" s="75"/>
      <c r="AQ217" s="75"/>
      <c r="AR217" s="75"/>
      <c r="AS217" s="75"/>
      <c r="AT217" s="75"/>
      <c r="AU217" s="75"/>
      <c r="AV217" s="75"/>
      <c r="AW217" s="75"/>
      <c r="AX217" s="75"/>
      <c r="AY217" s="75"/>
      <c r="AZ217" s="75"/>
      <c r="BA217" s="7"/>
      <c r="BB217" s="7"/>
      <c r="BC217" s="7"/>
      <c r="BD217" s="200"/>
      <c r="BE217" s="7"/>
      <c r="BF217" s="7"/>
      <c r="BG217" s="7"/>
      <c r="BH217" s="7"/>
      <c r="BI217" s="7"/>
      <c r="BJ217" s="7"/>
      <c r="BK217" s="7"/>
      <c r="BL217" s="7"/>
      <c r="BM217" s="7"/>
      <c r="BN217" s="165"/>
      <c r="BO217" s="165"/>
      <c r="BP217" s="7"/>
      <c r="BQ217" s="7"/>
      <c r="BR217" s="7"/>
      <c r="BS217" s="7"/>
      <c r="BT217" s="7"/>
      <c r="CH217" s="7"/>
      <c r="CI217" s="7"/>
      <c r="CJ217" s="7"/>
      <c r="CK217" s="198"/>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row>
    <row r="218" spans="1:114">
      <c r="A218" s="7"/>
      <c r="B218" s="201"/>
      <c r="C218" s="198"/>
      <c r="D218" s="7"/>
      <c r="E218" s="7"/>
      <c r="F218" s="7"/>
      <c r="G218" s="7"/>
      <c r="H218" s="200"/>
      <c r="I218" s="7"/>
      <c r="J218" s="7"/>
      <c r="K218" s="7"/>
      <c r="L218" s="7"/>
      <c r="M218" s="7"/>
      <c r="N218" s="7"/>
      <c r="O218" s="7"/>
      <c r="P218" s="7"/>
      <c r="Q218" s="7"/>
      <c r="R218" s="513"/>
      <c r="S218" s="513"/>
      <c r="T218" s="348"/>
      <c r="U218" s="348"/>
      <c r="V218" s="348"/>
      <c r="W218" s="348"/>
      <c r="X218" s="348"/>
      <c r="AL218" s="348"/>
      <c r="AM218" s="75"/>
      <c r="AN218" s="75"/>
      <c r="AO218" s="530"/>
      <c r="AP218" s="75"/>
      <c r="AQ218" s="75"/>
      <c r="AR218" s="75"/>
      <c r="AS218" s="75"/>
      <c r="AT218" s="75"/>
      <c r="AU218" s="75"/>
      <c r="AV218" s="75"/>
      <c r="AW218" s="75"/>
      <c r="AX218" s="75"/>
      <c r="AY218" s="75"/>
      <c r="AZ218" s="75"/>
      <c r="BA218" s="7"/>
      <c r="BB218" s="7"/>
      <c r="BC218" s="7"/>
      <c r="BD218" s="200"/>
      <c r="BE218" s="7"/>
      <c r="BF218" s="7"/>
      <c r="BG218" s="7"/>
      <c r="BH218" s="7"/>
      <c r="BI218" s="7"/>
      <c r="BJ218" s="7"/>
      <c r="BK218" s="7"/>
      <c r="BL218" s="7"/>
      <c r="BM218" s="7"/>
      <c r="BN218" s="165"/>
      <c r="BO218" s="165"/>
      <c r="BP218" s="7"/>
      <c r="BQ218" s="7"/>
      <c r="BR218" s="7"/>
      <c r="BS218" s="7"/>
      <c r="BT218" s="7"/>
      <c r="CH218" s="7"/>
      <c r="CI218" s="7"/>
      <c r="CJ218" s="7"/>
      <c r="CK218" s="198"/>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row>
    <row r="219" spans="1:114">
      <c r="A219" s="7"/>
      <c r="B219" s="201"/>
      <c r="C219" s="198"/>
      <c r="D219" s="7"/>
      <c r="E219" s="7"/>
      <c r="F219" s="7"/>
      <c r="G219" s="7"/>
      <c r="H219" s="200"/>
      <c r="I219" s="7"/>
      <c r="J219" s="7"/>
      <c r="K219" s="7"/>
      <c r="L219" s="7"/>
      <c r="M219" s="7"/>
      <c r="N219" s="7"/>
      <c r="O219" s="7"/>
      <c r="P219" s="7"/>
      <c r="Q219" s="7"/>
      <c r="R219" s="513"/>
      <c r="S219" s="513"/>
      <c r="T219" s="348"/>
      <c r="U219" s="348"/>
      <c r="V219" s="348"/>
      <c r="W219" s="348"/>
      <c r="X219" s="348"/>
      <c r="AL219" s="348"/>
      <c r="AM219" s="75"/>
      <c r="AN219" s="75"/>
      <c r="AO219" s="530"/>
      <c r="AP219" s="75"/>
      <c r="AQ219" s="75"/>
      <c r="AR219" s="75"/>
      <c r="AS219" s="75"/>
      <c r="AT219" s="75"/>
      <c r="AU219" s="75"/>
      <c r="AV219" s="75"/>
      <c r="AW219" s="75"/>
      <c r="AX219" s="75"/>
      <c r="AY219" s="75"/>
      <c r="AZ219" s="75"/>
      <c r="BA219" s="7"/>
      <c r="BB219" s="7"/>
      <c r="BC219" s="7"/>
      <c r="BD219" s="200"/>
      <c r="BE219" s="7"/>
      <c r="BF219" s="7"/>
      <c r="BG219" s="7"/>
      <c r="BH219" s="7"/>
      <c r="BI219" s="7"/>
      <c r="BJ219" s="7"/>
      <c r="BK219" s="7"/>
      <c r="BL219" s="7"/>
      <c r="BM219" s="7"/>
      <c r="BN219" s="165"/>
      <c r="BO219" s="165"/>
      <c r="BP219" s="7"/>
      <c r="BQ219" s="7"/>
      <c r="BR219" s="7"/>
      <c r="BS219" s="7"/>
      <c r="BT219" s="7"/>
      <c r="CH219" s="7"/>
      <c r="CI219" s="7"/>
      <c r="CJ219" s="7"/>
      <c r="CK219" s="198"/>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row>
    <row r="220" spans="1:114">
      <c r="A220" s="7"/>
      <c r="B220" s="201"/>
      <c r="C220" s="198"/>
      <c r="D220" s="7"/>
      <c r="E220" s="7"/>
      <c r="F220" s="7"/>
      <c r="G220" s="7"/>
      <c r="H220" s="200"/>
      <c r="I220" s="7"/>
      <c r="J220" s="7"/>
      <c r="K220" s="7"/>
      <c r="L220" s="7"/>
      <c r="M220" s="7"/>
      <c r="N220" s="7"/>
      <c r="O220" s="7"/>
      <c r="P220" s="7"/>
      <c r="Q220" s="7"/>
      <c r="R220" s="513"/>
      <c r="S220" s="513"/>
      <c r="T220" s="348"/>
      <c r="U220" s="348"/>
      <c r="V220" s="348"/>
      <c r="W220" s="348"/>
      <c r="X220" s="348"/>
      <c r="AL220" s="348"/>
      <c r="AM220" s="75"/>
      <c r="AN220" s="75"/>
      <c r="AO220" s="530"/>
      <c r="AP220" s="75"/>
      <c r="AQ220" s="75"/>
      <c r="AR220" s="75"/>
      <c r="AS220" s="75"/>
      <c r="AT220" s="75"/>
      <c r="AU220" s="75"/>
      <c r="AV220" s="75"/>
      <c r="AW220" s="75"/>
      <c r="AX220" s="75"/>
      <c r="AY220" s="75"/>
      <c r="AZ220" s="75"/>
      <c r="BA220" s="7"/>
      <c r="BB220" s="7"/>
      <c r="BC220" s="7"/>
      <c r="BD220" s="200"/>
      <c r="BE220" s="7"/>
      <c r="BF220" s="7"/>
      <c r="BG220" s="7"/>
      <c r="BH220" s="7"/>
      <c r="BI220" s="7"/>
      <c r="BJ220" s="7"/>
      <c r="BK220" s="7"/>
      <c r="BL220" s="7"/>
      <c r="BM220" s="7"/>
      <c r="BN220" s="165"/>
      <c r="BO220" s="165"/>
      <c r="BP220" s="7"/>
      <c r="BQ220" s="7"/>
      <c r="BR220" s="7"/>
      <c r="BS220" s="7"/>
      <c r="BT220" s="7"/>
      <c r="CH220" s="7"/>
      <c r="CI220" s="7"/>
      <c r="CJ220" s="7"/>
      <c r="CK220" s="198"/>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row>
    <row r="221" spans="1:114">
      <c r="A221" s="7"/>
      <c r="B221" s="201"/>
      <c r="C221" s="198"/>
      <c r="D221" s="7"/>
      <c r="E221" s="7"/>
      <c r="F221" s="7"/>
      <c r="G221" s="7"/>
      <c r="H221" s="200"/>
      <c r="I221" s="7"/>
      <c r="J221" s="7"/>
      <c r="K221" s="7"/>
      <c r="L221" s="7"/>
      <c r="M221" s="7"/>
      <c r="N221" s="7"/>
      <c r="O221" s="7"/>
      <c r="P221" s="7"/>
      <c r="Q221" s="7"/>
      <c r="R221" s="513"/>
      <c r="S221" s="513"/>
      <c r="T221" s="348"/>
      <c r="U221" s="348"/>
      <c r="V221" s="348"/>
      <c r="W221" s="348"/>
      <c r="X221" s="348"/>
      <c r="AL221" s="348"/>
      <c r="AM221" s="75"/>
      <c r="AN221" s="75"/>
      <c r="AO221" s="530"/>
      <c r="AP221" s="75"/>
      <c r="AQ221" s="75"/>
      <c r="AR221" s="75"/>
      <c r="AS221" s="75"/>
      <c r="AT221" s="75"/>
      <c r="AU221" s="75"/>
      <c r="AV221" s="75"/>
      <c r="AW221" s="75"/>
      <c r="AX221" s="75"/>
      <c r="AY221" s="75"/>
      <c r="AZ221" s="75"/>
      <c r="BA221" s="7"/>
      <c r="BB221" s="7"/>
      <c r="BC221" s="7"/>
      <c r="BD221" s="200"/>
      <c r="BE221" s="7"/>
      <c r="BF221" s="7"/>
      <c r="BG221" s="7"/>
      <c r="BH221" s="7"/>
      <c r="BI221" s="7"/>
      <c r="BJ221" s="7"/>
      <c r="BK221" s="7"/>
      <c r="BL221" s="7"/>
      <c r="BM221" s="7"/>
      <c r="BN221" s="165"/>
      <c r="BO221" s="165"/>
      <c r="BP221" s="7"/>
      <c r="BQ221" s="7"/>
      <c r="BR221" s="7"/>
      <c r="BS221" s="7"/>
      <c r="BT221" s="7"/>
      <c r="CH221" s="7"/>
      <c r="CI221" s="7"/>
      <c r="CJ221" s="7"/>
      <c r="CK221" s="198"/>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row>
    <row r="222" spans="1:114">
      <c r="A222" s="7"/>
      <c r="B222" s="201"/>
      <c r="C222" s="198"/>
      <c r="D222" s="7"/>
      <c r="E222" s="7"/>
      <c r="F222" s="7"/>
      <c r="G222" s="7"/>
      <c r="H222" s="200"/>
      <c r="I222" s="7"/>
      <c r="J222" s="7"/>
      <c r="K222" s="7"/>
      <c r="L222" s="7"/>
      <c r="M222" s="7"/>
      <c r="N222" s="7"/>
      <c r="O222" s="7"/>
      <c r="P222" s="7"/>
      <c r="Q222" s="7"/>
      <c r="R222" s="513"/>
      <c r="S222" s="513"/>
      <c r="T222" s="348"/>
      <c r="U222" s="348"/>
      <c r="V222" s="348"/>
      <c r="W222" s="348"/>
      <c r="X222" s="348"/>
      <c r="AL222" s="348"/>
      <c r="AM222" s="75"/>
      <c r="AN222" s="75"/>
      <c r="AO222" s="530"/>
      <c r="AP222" s="75"/>
      <c r="AQ222" s="75"/>
      <c r="AR222" s="75"/>
      <c r="AS222" s="75"/>
      <c r="AT222" s="75"/>
      <c r="AU222" s="75"/>
      <c r="AV222" s="75"/>
      <c r="AW222" s="75"/>
      <c r="AX222" s="75"/>
      <c r="AY222" s="75"/>
      <c r="AZ222" s="75"/>
      <c r="BA222" s="7"/>
      <c r="BB222" s="7"/>
      <c r="BC222" s="7"/>
      <c r="BD222" s="200"/>
      <c r="BE222" s="7"/>
      <c r="BF222" s="7"/>
      <c r="BG222" s="7"/>
      <c r="BH222" s="7"/>
      <c r="BI222" s="7"/>
      <c r="BJ222" s="7"/>
      <c r="BK222" s="7"/>
      <c r="BL222" s="7"/>
      <c r="BM222" s="7"/>
      <c r="BN222" s="165"/>
      <c r="BO222" s="165"/>
      <c r="BP222" s="7"/>
      <c r="BQ222" s="7"/>
      <c r="BR222" s="7"/>
      <c r="BS222" s="7"/>
      <c r="BT222" s="7"/>
      <c r="CH222" s="7"/>
      <c r="CI222" s="7"/>
      <c r="CJ222" s="7"/>
      <c r="CK222" s="198"/>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row>
    <row r="223" spans="1:114">
      <c r="A223" s="7"/>
      <c r="B223" s="201"/>
      <c r="C223" s="198"/>
      <c r="D223" s="7"/>
      <c r="E223" s="7"/>
      <c r="F223" s="7"/>
      <c r="G223" s="7"/>
      <c r="H223" s="200"/>
      <c r="I223" s="7"/>
      <c r="J223" s="7"/>
      <c r="K223" s="7"/>
      <c r="L223" s="7"/>
      <c r="M223" s="7"/>
      <c r="N223" s="7"/>
      <c r="O223" s="7"/>
      <c r="P223" s="7"/>
      <c r="Q223" s="7"/>
      <c r="R223" s="513"/>
      <c r="S223" s="513"/>
      <c r="T223" s="348"/>
      <c r="U223" s="348"/>
      <c r="V223" s="348"/>
      <c r="W223" s="348"/>
      <c r="X223" s="348"/>
      <c r="AL223" s="348"/>
      <c r="AM223" s="75"/>
      <c r="AN223" s="75"/>
      <c r="AO223" s="530"/>
      <c r="AP223" s="75"/>
      <c r="AQ223" s="75"/>
      <c r="AR223" s="75"/>
      <c r="AS223" s="75"/>
      <c r="AT223" s="75"/>
      <c r="AU223" s="75"/>
      <c r="AV223" s="75"/>
      <c r="AW223" s="75"/>
      <c r="AX223" s="75"/>
      <c r="AY223" s="75"/>
      <c r="AZ223" s="75"/>
      <c r="BA223" s="7"/>
      <c r="BB223" s="7"/>
      <c r="BC223" s="7"/>
      <c r="BD223" s="200"/>
      <c r="BE223" s="7"/>
      <c r="BF223" s="7"/>
      <c r="BG223" s="7"/>
      <c r="BH223" s="7"/>
      <c r="BI223" s="7"/>
      <c r="BJ223" s="7"/>
      <c r="BK223" s="7"/>
      <c r="BL223" s="7"/>
      <c r="BM223" s="7"/>
      <c r="BN223" s="165"/>
      <c r="BO223" s="165"/>
      <c r="BP223" s="7"/>
      <c r="BQ223" s="7"/>
      <c r="BR223" s="7"/>
      <c r="BS223" s="7"/>
      <c r="BT223" s="7"/>
      <c r="CH223" s="7"/>
      <c r="CI223" s="7"/>
      <c r="CJ223" s="7"/>
      <c r="CK223" s="198"/>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row>
    <row r="224" spans="1:114">
      <c r="A224" s="7"/>
      <c r="B224" s="201"/>
      <c r="C224" s="198"/>
      <c r="D224" s="7"/>
      <c r="E224" s="7"/>
      <c r="F224" s="7"/>
      <c r="G224" s="7"/>
      <c r="H224" s="200"/>
      <c r="I224" s="7"/>
      <c r="J224" s="7"/>
      <c r="K224" s="7"/>
      <c r="L224" s="7"/>
      <c r="M224" s="7"/>
      <c r="N224" s="7"/>
      <c r="O224" s="7"/>
      <c r="P224" s="7"/>
      <c r="Q224" s="7"/>
      <c r="R224" s="513"/>
      <c r="S224" s="513"/>
      <c r="T224" s="348"/>
      <c r="U224" s="348"/>
      <c r="V224" s="348"/>
      <c r="W224" s="348"/>
      <c r="X224" s="348"/>
      <c r="AL224" s="348"/>
      <c r="AM224" s="75"/>
      <c r="AN224" s="75"/>
      <c r="AO224" s="530"/>
      <c r="AP224" s="75"/>
      <c r="AQ224" s="75"/>
      <c r="AR224" s="75"/>
      <c r="AS224" s="75"/>
      <c r="AT224" s="75"/>
      <c r="AU224" s="75"/>
      <c r="AV224" s="75"/>
      <c r="AW224" s="75"/>
      <c r="AX224" s="75"/>
      <c r="AY224" s="75"/>
      <c r="AZ224" s="75"/>
      <c r="BA224" s="7"/>
      <c r="BB224" s="7"/>
      <c r="BC224" s="7"/>
      <c r="BD224" s="200"/>
      <c r="BE224" s="7"/>
      <c r="BF224" s="7"/>
      <c r="BG224" s="7"/>
      <c r="BH224" s="7"/>
      <c r="BI224" s="7"/>
      <c r="BJ224" s="7"/>
      <c r="BK224" s="7"/>
      <c r="BL224" s="7"/>
      <c r="BM224" s="7"/>
      <c r="BN224" s="165"/>
      <c r="BO224" s="165"/>
      <c r="BP224" s="7"/>
      <c r="BQ224" s="7"/>
      <c r="BR224" s="7"/>
      <c r="BS224" s="7"/>
      <c r="BT224" s="7"/>
      <c r="CH224" s="7"/>
      <c r="CI224" s="7"/>
      <c r="CJ224" s="7"/>
      <c r="CK224" s="198"/>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row>
    <row r="225" spans="1:114">
      <c r="A225" s="7"/>
      <c r="B225" s="201"/>
      <c r="C225" s="198"/>
      <c r="D225" s="7"/>
      <c r="E225" s="7"/>
      <c r="F225" s="7"/>
      <c r="G225" s="7"/>
      <c r="H225" s="200"/>
      <c r="I225" s="7"/>
      <c r="J225" s="7"/>
      <c r="K225" s="7"/>
      <c r="L225" s="7"/>
      <c r="M225" s="7"/>
      <c r="N225" s="7"/>
      <c r="O225" s="7"/>
      <c r="P225" s="7"/>
      <c r="Q225" s="7"/>
      <c r="R225" s="513"/>
      <c r="S225" s="513"/>
      <c r="T225" s="348"/>
      <c r="U225" s="348"/>
      <c r="V225" s="348"/>
      <c r="W225" s="348"/>
      <c r="X225" s="348"/>
      <c r="AL225" s="348"/>
      <c r="AM225" s="75"/>
      <c r="AN225" s="75"/>
      <c r="AO225" s="530"/>
      <c r="AP225" s="75"/>
      <c r="AQ225" s="75"/>
      <c r="AR225" s="75"/>
      <c r="AS225" s="75"/>
      <c r="AT225" s="75"/>
      <c r="AU225" s="75"/>
      <c r="AV225" s="75"/>
      <c r="AW225" s="75"/>
      <c r="AX225" s="75"/>
      <c r="AY225" s="75"/>
      <c r="AZ225" s="75"/>
      <c r="BA225" s="7"/>
      <c r="BB225" s="7"/>
      <c r="BC225" s="7"/>
      <c r="BD225" s="200"/>
      <c r="BE225" s="7"/>
      <c r="BF225" s="7"/>
      <c r="BG225" s="7"/>
      <c r="BH225" s="7"/>
      <c r="BI225" s="7"/>
      <c r="BJ225" s="7"/>
      <c r="BK225" s="7"/>
      <c r="BL225" s="7"/>
      <c r="BM225" s="7"/>
      <c r="BN225" s="165"/>
      <c r="BO225" s="165"/>
      <c r="BP225" s="7"/>
      <c r="BQ225" s="7"/>
      <c r="BR225" s="7"/>
      <c r="BS225" s="7"/>
      <c r="BT225" s="7"/>
      <c r="CH225" s="7"/>
      <c r="CI225" s="7"/>
      <c r="CJ225" s="7"/>
      <c r="CK225" s="198"/>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row>
    <row r="226" spans="1:114">
      <c r="A226" s="7"/>
      <c r="B226" s="201"/>
      <c r="C226" s="198"/>
      <c r="D226" s="7"/>
      <c r="E226" s="7"/>
      <c r="F226" s="7"/>
      <c r="G226" s="7"/>
      <c r="H226" s="200"/>
      <c r="I226" s="7"/>
      <c r="J226" s="7"/>
      <c r="K226" s="7"/>
      <c r="L226" s="7"/>
      <c r="M226" s="7"/>
      <c r="N226" s="7"/>
      <c r="O226" s="7"/>
      <c r="P226" s="7"/>
      <c r="Q226" s="7"/>
      <c r="R226" s="513"/>
      <c r="S226" s="513"/>
      <c r="T226" s="348"/>
      <c r="U226" s="348"/>
      <c r="V226" s="348"/>
      <c r="W226" s="348"/>
      <c r="X226" s="348"/>
      <c r="AL226" s="348"/>
      <c r="AM226" s="75"/>
      <c r="AN226" s="75"/>
      <c r="AO226" s="530"/>
      <c r="AP226" s="75"/>
      <c r="AQ226" s="75"/>
      <c r="AR226" s="75"/>
      <c r="AS226" s="75"/>
      <c r="AT226" s="75"/>
      <c r="AU226" s="75"/>
      <c r="AV226" s="75"/>
      <c r="AW226" s="75"/>
      <c r="AX226" s="75"/>
      <c r="AY226" s="75"/>
      <c r="AZ226" s="75"/>
      <c r="BA226" s="7"/>
      <c r="BB226" s="7"/>
      <c r="BC226" s="7"/>
      <c r="BD226" s="200"/>
      <c r="BE226" s="7"/>
      <c r="BF226" s="7"/>
      <c r="BG226" s="7"/>
      <c r="BH226" s="7"/>
      <c r="BI226" s="7"/>
      <c r="BJ226" s="7"/>
      <c r="BK226" s="7"/>
      <c r="BL226" s="7"/>
      <c r="BM226" s="7"/>
      <c r="BN226" s="165"/>
      <c r="BO226" s="165"/>
      <c r="BP226" s="7"/>
      <c r="BQ226" s="7"/>
      <c r="BR226" s="7"/>
      <c r="BS226" s="7"/>
      <c r="BT226" s="7"/>
      <c r="CH226" s="7"/>
      <c r="CI226" s="7"/>
      <c r="CJ226" s="7"/>
      <c r="CK226" s="198"/>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row>
    <row r="227" spans="1:114">
      <c r="A227" s="7"/>
      <c r="B227" s="201"/>
      <c r="C227" s="198"/>
      <c r="D227" s="7"/>
      <c r="E227" s="7"/>
      <c r="F227" s="7"/>
      <c r="G227" s="7"/>
      <c r="H227" s="200"/>
      <c r="I227" s="7"/>
      <c r="J227" s="7"/>
      <c r="K227" s="7"/>
      <c r="L227" s="7"/>
      <c r="M227" s="7"/>
      <c r="N227" s="7"/>
      <c r="O227" s="7"/>
      <c r="P227" s="7"/>
      <c r="Q227" s="7"/>
      <c r="R227" s="513"/>
      <c r="S227" s="513"/>
      <c r="T227" s="348"/>
      <c r="U227" s="348"/>
      <c r="V227" s="348"/>
      <c r="W227" s="348"/>
      <c r="X227" s="348"/>
      <c r="AL227" s="348"/>
      <c r="AM227" s="75"/>
      <c r="AN227" s="75"/>
      <c r="AO227" s="530"/>
      <c r="AP227" s="75"/>
      <c r="AQ227" s="75"/>
      <c r="AR227" s="75"/>
      <c r="AS227" s="75"/>
      <c r="AT227" s="75"/>
      <c r="AU227" s="75"/>
      <c r="AV227" s="75"/>
      <c r="AW227" s="75"/>
      <c r="AX227" s="75"/>
      <c r="AY227" s="75"/>
      <c r="AZ227" s="75"/>
      <c r="BA227" s="7"/>
      <c r="BB227" s="7"/>
      <c r="BC227" s="7"/>
      <c r="BD227" s="200"/>
      <c r="BE227" s="7"/>
      <c r="BF227" s="7"/>
      <c r="BG227" s="7"/>
      <c r="BH227" s="7"/>
      <c r="BI227" s="7"/>
      <c r="BJ227" s="7"/>
      <c r="BK227" s="7"/>
      <c r="BL227" s="7"/>
      <c r="BM227" s="7"/>
      <c r="BN227" s="165"/>
      <c r="BO227" s="165"/>
      <c r="BP227" s="7"/>
      <c r="BQ227" s="7"/>
      <c r="BR227" s="7"/>
      <c r="BS227" s="7"/>
      <c r="BT227" s="7"/>
      <c r="CH227" s="7"/>
      <c r="CI227" s="7"/>
      <c r="CJ227" s="7"/>
      <c r="CK227" s="198"/>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row>
    <row r="228" spans="1:114">
      <c r="A228" s="7"/>
      <c r="B228" s="201"/>
      <c r="C228" s="198"/>
      <c r="D228" s="7"/>
      <c r="E228" s="7"/>
      <c r="F228" s="7"/>
      <c r="G228" s="7"/>
      <c r="H228" s="200"/>
      <c r="I228" s="7"/>
      <c r="J228" s="7"/>
      <c r="K228" s="7"/>
      <c r="L228" s="7"/>
      <c r="M228" s="7"/>
      <c r="N228" s="7"/>
      <c r="O228" s="7"/>
      <c r="P228" s="7"/>
      <c r="Q228" s="7"/>
      <c r="R228" s="513"/>
      <c r="S228" s="513"/>
      <c r="T228" s="348"/>
      <c r="U228" s="348"/>
      <c r="V228" s="348"/>
      <c r="W228" s="348"/>
      <c r="X228" s="348"/>
      <c r="AL228" s="348"/>
      <c r="AM228" s="75"/>
      <c r="AN228" s="75"/>
      <c r="AO228" s="530"/>
      <c r="AP228" s="75"/>
      <c r="AQ228" s="75"/>
      <c r="AR228" s="75"/>
      <c r="AS228" s="75"/>
      <c r="AT228" s="75"/>
      <c r="AU228" s="75"/>
      <c r="AV228" s="75"/>
      <c r="AW228" s="75"/>
      <c r="AX228" s="75"/>
      <c r="AY228" s="75"/>
      <c r="AZ228" s="75"/>
      <c r="BA228" s="7"/>
      <c r="BB228" s="7"/>
      <c r="BC228" s="7"/>
      <c r="BD228" s="200"/>
      <c r="BE228" s="7"/>
      <c r="BF228" s="7"/>
      <c r="BG228" s="7"/>
      <c r="BH228" s="7"/>
      <c r="BI228" s="7"/>
      <c r="BJ228" s="7"/>
      <c r="BK228" s="7"/>
      <c r="BL228" s="7"/>
      <c r="BM228" s="7"/>
      <c r="BN228" s="165"/>
      <c r="BO228" s="165"/>
      <c r="BP228" s="7"/>
      <c r="BQ228" s="7"/>
      <c r="BR228" s="7"/>
      <c r="BS228" s="7"/>
      <c r="BT228" s="7"/>
      <c r="CH228" s="7"/>
      <c r="CI228" s="7"/>
      <c r="CJ228" s="7"/>
      <c r="CK228" s="198"/>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row>
    <row r="229" spans="1:114">
      <c r="A229" s="7"/>
      <c r="B229" s="201"/>
      <c r="C229" s="198"/>
      <c r="D229" s="7"/>
      <c r="E229" s="7"/>
      <c r="F229" s="7"/>
      <c r="G229" s="7"/>
      <c r="H229" s="200"/>
      <c r="I229" s="7"/>
      <c r="J229" s="7"/>
      <c r="K229" s="7"/>
      <c r="L229" s="7"/>
      <c r="M229" s="7"/>
      <c r="N229" s="7"/>
      <c r="O229" s="7"/>
      <c r="P229" s="7"/>
      <c r="Q229" s="7"/>
      <c r="R229" s="513"/>
      <c r="S229" s="513"/>
      <c r="T229" s="348"/>
      <c r="U229" s="348"/>
      <c r="V229" s="348"/>
      <c r="W229" s="348"/>
      <c r="X229" s="348"/>
      <c r="AL229" s="348"/>
      <c r="AM229" s="75"/>
      <c r="AN229" s="75"/>
      <c r="AO229" s="530"/>
      <c r="AP229" s="75"/>
      <c r="AQ229" s="75"/>
      <c r="AR229" s="75"/>
      <c r="AS229" s="75"/>
      <c r="AT229" s="75"/>
      <c r="AU229" s="75"/>
      <c r="AV229" s="75"/>
      <c r="AW229" s="75"/>
      <c r="AX229" s="75"/>
      <c r="AY229" s="75"/>
      <c r="AZ229" s="75"/>
      <c r="BA229" s="7"/>
      <c r="BB229" s="7"/>
      <c r="BC229" s="7"/>
      <c r="BD229" s="200"/>
      <c r="BE229" s="7"/>
      <c r="BF229" s="7"/>
      <c r="BG229" s="7"/>
      <c r="BH229" s="7"/>
      <c r="BI229" s="7"/>
      <c r="BJ229" s="7"/>
      <c r="BK229" s="7"/>
      <c r="BL229" s="7"/>
      <c r="BM229" s="7"/>
      <c r="BN229" s="165"/>
      <c r="BO229" s="165"/>
      <c r="BP229" s="7"/>
      <c r="BQ229" s="7"/>
      <c r="BR229" s="7"/>
      <c r="BS229" s="7"/>
      <c r="BT229" s="7"/>
      <c r="CH229" s="7"/>
      <c r="CI229" s="7"/>
      <c r="CJ229" s="7"/>
      <c r="CK229" s="198"/>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row>
    <row r="230" spans="1:114">
      <c r="A230" s="7"/>
      <c r="B230" s="201"/>
      <c r="C230" s="198"/>
      <c r="D230" s="7"/>
      <c r="E230" s="7"/>
      <c r="F230" s="7"/>
      <c r="G230" s="7"/>
      <c r="H230" s="200"/>
      <c r="I230" s="7"/>
      <c r="J230" s="7"/>
      <c r="K230" s="7"/>
      <c r="L230" s="7"/>
      <c r="M230" s="7"/>
      <c r="N230" s="7"/>
      <c r="O230" s="7"/>
      <c r="P230" s="7"/>
      <c r="Q230" s="7"/>
      <c r="R230" s="513"/>
      <c r="S230" s="513"/>
      <c r="T230" s="348"/>
      <c r="U230" s="348"/>
      <c r="V230" s="348"/>
      <c r="W230" s="348"/>
      <c r="X230" s="348"/>
      <c r="AL230" s="348"/>
      <c r="AM230" s="75"/>
      <c r="AN230" s="75"/>
      <c r="AO230" s="530"/>
      <c r="AP230" s="75"/>
      <c r="AQ230" s="75"/>
      <c r="AR230" s="75"/>
      <c r="AS230" s="75"/>
      <c r="AT230" s="75"/>
      <c r="AU230" s="75"/>
      <c r="AV230" s="75"/>
      <c r="AW230" s="75"/>
      <c r="AX230" s="75"/>
      <c r="AY230" s="75"/>
      <c r="AZ230" s="75"/>
      <c r="BA230" s="7"/>
      <c r="BB230" s="7"/>
      <c r="BC230" s="7"/>
      <c r="BD230" s="200"/>
      <c r="BE230" s="7"/>
      <c r="BF230" s="7"/>
      <c r="BG230" s="7"/>
      <c r="BH230" s="7"/>
      <c r="BI230" s="7"/>
      <c r="BJ230" s="7"/>
      <c r="BK230" s="7"/>
      <c r="BL230" s="7"/>
      <c r="BM230" s="7"/>
      <c r="BN230" s="165"/>
      <c r="BO230" s="165"/>
      <c r="BP230" s="7"/>
      <c r="BQ230" s="7"/>
      <c r="BR230" s="7"/>
      <c r="BS230" s="7"/>
      <c r="BT230" s="7"/>
      <c r="CH230" s="7"/>
      <c r="CI230" s="7"/>
      <c r="CJ230" s="7"/>
      <c r="CK230" s="198"/>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row>
    <row r="231" spans="1:114">
      <c r="A231" s="7"/>
      <c r="B231" s="201"/>
      <c r="C231" s="198"/>
      <c r="D231" s="7"/>
      <c r="E231" s="7"/>
      <c r="F231" s="7"/>
      <c r="G231" s="7"/>
      <c r="H231" s="200"/>
      <c r="I231" s="7"/>
      <c r="J231" s="7"/>
      <c r="K231" s="7"/>
      <c r="L231" s="7"/>
      <c r="M231" s="7"/>
      <c r="N231" s="7"/>
      <c r="O231" s="7"/>
      <c r="P231" s="7"/>
      <c r="Q231" s="7"/>
      <c r="R231" s="513"/>
      <c r="S231" s="513"/>
      <c r="T231" s="348"/>
      <c r="U231" s="348"/>
      <c r="V231" s="348"/>
      <c r="W231" s="348"/>
      <c r="X231" s="348"/>
      <c r="AL231" s="348"/>
      <c r="AM231" s="75"/>
      <c r="AN231" s="75"/>
      <c r="AO231" s="530"/>
      <c r="AP231" s="75"/>
      <c r="AQ231" s="75"/>
      <c r="AR231" s="75"/>
      <c r="AS231" s="75"/>
      <c r="AT231" s="75"/>
      <c r="AU231" s="75"/>
      <c r="AV231" s="75"/>
      <c r="AW231" s="75"/>
      <c r="AX231" s="75"/>
      <c r="AY231" s="75"/>
      <c r="AZ231" s="75"/>
      <c r="BA231" s="7"/>
      <c r="BB231" s="7"/>
      <c r="BC231" s="7"/>
      <c r="BD231" s="200"/>
      <c r="BE231" s="7"/>
      <c r="BF231" s="7"/>
      <c r="BG231" s="7"/>
      <c r="BH231" s="7"/>
      <c r="BI231" s="7"/>
      <c r="BJ231" s="7"/>
      <c r="BK231" s="7"/>
      <c r="BL231" s="7"/>
      <c r="BM231" s="7"/>
      <c r="BN231" s="165"/>
      <c r="BO231" s="165"/>
      <c r="BP231" s="7"/>
      <c r="BQ231" s="7"/>
      <c r="BR231" s="7"/>
      <c r="BS231" s="7"/>
      <c r="BT231" s="7"/>
      <c r="CH231" s="7"/>
      <c r="CI231" s="7"/>
      <c r="CJ231" s="7"/>
      <c r="CK231" s="198"/>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row>
    <row r="232" spans="1:114">
      <c r="A232" s="7"/>
      <c r="B232" s="201"/>
      <c r="C232" s="198"/>
      <c r="D232" s="7"/>
      <c r="E232" s="7"/>
      <c r="F232" s="7"/>
      <c r="G232" s="7"/>
      <c r="H232" s="200"/>
      <c r="I232" s="7"/>
      <c r="J232" s="7"/>
      <c r="K232" s="7"/>
      <c r="L232" s="7"/>
      <c r="M232" s="7"/>
      <c r="N232" s="7"/>
      <c r="O232" s="7"/>
      <c r="P232" s="7"/>
      <c r="Q232" s="7"/>
      <c r="R232" s="513"/>
      <c r="S232" s="513"/>
      <c r="T232" s="348"/>
      <c r="U232" s="348"/>
      <c r="V232" s="348"/>
      <c r="W232" s="348"/>
      <c r="X232" s="348"/>
      <c r="AL232" s="348"/>
      <c r="AM232" s="75"/>
      <c r="AN232" s="75"/>
      <c r="AO232" s="530"/>
      <c r="AP232" s="75"/>
      <c r="AQ232" s="75"/>
      <c r="AR232" s="75"/>
      <c r="AS232" s="75"/>
      <c r="AT232" s="75"/>
      <c r="AU232" s="75"/>
      <c r="AV232" s="75"/>
      <c r="AW232" s="75"/>
      <c r="AX232" s="75"/>
      <c r="AY232" s="75"/>
      <c r="AZ232" s="75"/>
      <c r="BA232" s="7"/>
      <c r="BB232" s="7"/>
      <c r="BC232" s="7"/>
      <c r="BD232" s="200"/>
      <c r="BE232" s="7"/>
      <c r="BF232" s="7"/>
      <c r="BG232" s="7"/>
      <c r="BH232" s="7"/>
      <c r="BI232" s="7"/>
      <c r="BJ232" s="7"/>
      <c r="BK232" s="7"/>
      <c r="BL232" s="7"/>
      <c r="BM232" s="7"/>
      <c r="BN232" s="165"/>
      <c r="BO232" s="165"/>
      <c r="BP232" s="7"/>
      <c r="BQ232" s="7"/>
      <c r="BR232" s="7"/>
      <c r="BS232" s="7"/>
      <c r="BT232" s="7"/>
      <c r="CH232" s="7"/>
      <c r="CI232" s="7"/>
      <c r="CJ232" s="7"/>
      <c r="CK232" s="198"/>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row>
    <row r="233" spans="1:114">
      <c r="A233" s="7"/>
      <c r="B233" s="201"/>
      <c r="C233" s="198"/>
      <c r="D233" s="7"/>
      <c r="E233" s="7"/>
      <c r="F233" s="7"/>
      <c r="G233" s="7"/>
      <c r="H233" s="200"/>
      <c r="I233" s="7"/>
      <c r="J233" s="7"/>
      <c r="K233" s="7"/>
      <c r="L233" s="7"/>
      <c r="M233" s="7"/>
      <c r="N233" s="7"/>
      <c r="O233" s="7"/>
      <c r="P233" s="7"/>
      <c r="Q233" s="7"/>
      <c r="R233" s="513"/>
      <c r="S233" s="513"/>
      <c r="T233" s="348"/>
      <c r="U233" s="348"/>
      <c r="V233" s="348"/>
      <c r="W233" s="348"/>
      <c r="X233" s="348"/>
      <c r="AL233" s="348"/>
      <c r="AM233" s="75"/>
      <c r="AN233" s="75"/>
      <c r="AO233" s="530"/>
      <c r="AP233" s="75"/>
      <c r="AQ233" s="75"/>
      <c r="AR233" s="75"/>
      <c r="AS233" s="75"/>
      <c r="AT233" s="75"/>
      <c r="AU233" s="75"/>
      <c r="AV233" s="75"/>
      <c r="AW233" s="75"/>
      <c r="AX233" s="75"/>
      <c r="AY233" s="75"/>
      <c r="AZ233" s="75"/>
      <c r="BA233" s="7"/>
      <c r="BB233" s="7"/>
      <c r="BC233" s="7"/>
      <c r="BD233" s="200"/>
      <c r="BE233" s="7"/>
      <c r="BF233" s="7"/>
      <c r="BG233" s="7"/>
      <c r="BH233" s="7"/>
      <c r="BI233" s="7"/>
      <c r="BJ233" s="7"/>
      <c r="BK233" s="7"/>
      <c r="BL233" s="7"/>
      <c r="BM233" s="7"/>
      <c r="BN233" s="165"/>
      <c r="BO233" s="165"/>
      <c r="BP233" s="7"/>
      <c r="BQ233" s="7"/>
      <c r="BR233" s="7"/>
      <c r="BS233" s="7"/>
      <c r="BT233" s="7"/>
      <c r="CH233" s="7"/>
      <c r="CI233" s="7"/>
      <c r="CJ233" s="7"/>
      <c r="CK233" s="198"/>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row>
    <row r="234" spans="1:114">
      <c r="A234" s="7"/>
      <c r="B234" s="201"/>
      <c r="C234" s="198"/>
      <c r="D234" s="7"/>
      <c r="E234" s="7"/>
      <c r="F234" s="7"/>
      <c r="G234" s="7"/>
      <c r="H234" s="200"/>
      <c r="I234" s="7"/>
      <c r="J234" s="7"/>
      <c r="K234" s="7"/>
      <c r="L234" s="7"/>
      <c r="M234" s="7"/>
      <c r="N234" s="7"/>
      <c r="O234" s="7"/>
      <c r="P234" s="7"/>
      <c r="Q234" s="7"/>
      <c r="R234" s="513"/>
      <c r="S234" s="513"/>
      <c r="T234" s="348"/>
      <c r="U234" s="348"/>
      <c r="V234" s="348"/>
      <c r="W234" s="348"/>
      <c r="X234" s="348"/>
      <c r="AL234" s="348"/>
      <c r="AM234" s="75"/>
      <c r="AN234" s="75"/>
      <c r="AO234" s="530"/>
      <c r="AP234" s="75"/>
      <c r="AQ234" s="75"/>
      <c r="AR234" s="75"/>
      <c r="AS234" s="75"/>
      <c r="AT234" s="75"/>
      <c r="AU234" s="75"/>
      <c r="AV234" s="75"/>
      <c r="AW234" s="75"/>
      <c r="AX234" s="75"/>
      <c r="AY234" s="75"/>
      <c r="AZ234" s="75"/>
      <c r="BA234" s="7"/>
      <c r="BB234" s="7"/>
      <c r="BC234" s="7"/>
      <c r="BD234" s="200"/>
      <c r="BE234" s="7"/>
      <c r="BF234" s="7"/>
      <c r="BG234" s="7"/>
      <c r="BH234" s="7"/>
      <c r="BI234" s="7"/>
      <c r="BJ234" s="7"/>
      <c r="BK234" s="7"/>
      <c r="BL234" s="7"/>
      <c r="BM234" s="7"/>
      <c r="BN234" s="165"/>
      <c r="BO234" s="165"/>
      <c r="BP234" s="7"/>
      <c r="BQ234" s="7"/>
      <c r="BR234" s="7"/>
      <c r="BS234" s="7"/>
      <c r="BT234" s="7"/>
      <c r="CH234" s="7"/>
      <c r="CI234" s="7"/>
      <c r="CJ234" s="7"/>
      <c r="CK234" s="198"/>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row>
    <row r="235" spans="1:114">
      <c r="A235" s="7"/>
      <c r="B235" s="201"/>
      <c r="C235" s="198"/>
      <c r="D235" s="7"/>
      <c r="E235" s="7"/>
      <c r="F235" s="7"/>
      <c r="G235" s="7"/>
      <c r="H235" s="7"/>
      <c r="I235" s="7"/>
      <c r="J235" s="7"/>
      <c r="K235" s="7"/>
      <c r="L235" s="7"/>
      <c r="M235" s="7"/>
      <c r="N235" s="7"/>
      <c r="O235" s="7"/>
      <c r="P235" s="7"/>
      <c r="Q235" s="7"/>
      <c r="R235" s="513"/>
      <c r="S235" s="513"/>
      <c r="T235" s="348"/>
      <c r="U235" s="348"/>
      <c r="V235" s="348"/>
      <c r="W235" s="348"/>
      <c r="X235" s="348"/>
      <c r="AL235" s="348"/>
      <c r="AM235" s="75"/>
      <c r="AN235" s="75"/>
      <c r="AO235" s="530"/>
      <c r="AP235" s="75"/>
      <c r="AQ235" s="75"/>
      <c r="AR235" s="75"/>
      <c r="AS235" s="75"/>
      <c r="AT235" s="75"/>
      <c r="AU235" s="75"/>
      <c r="AV235" s="75"/>
      <c r="AW235" s="75"/>
      <c r="AX235" s="75"/>
      <c r="AY235" s="75"/>
      <c r="AZ235" s="75"/>
      <c r="BA235" s="7"/>
      <c r="BB235" s="7"/>
      <c r="BC235" s="7"/>
      <c r="BD235" s="200"/>
      <c r="BE235" s="7"/>
      <c r="BF235" s="7"/>
      <c r="BG235" s="7"/>
      <c r="BH235" s="7"/>
      <c r="BI235" s="7"/>
      <c r="BJ235" s="7"/>
      <c r="BK235" s="7"/>
      <c r="BL235" s="7"/>
      <c r="BM235" s="7"/>
      <c r="BN235" s="165"/>
      <c r="BO235" s="165"/>
      <c r="BP235" s="7"/>
      <c r="BQ235" s="7"/>
      <c r="BR235" s="7"/>
      <c r="BS235" s="7"/>
      <c r="BT235" s="7"/>
      <c r="CH235" s="7"/>
      <c r="CI235" s="7"/>
      <c r="CJ235" s="7"/>
      <c r="CK235" s="198"/>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row>
    <row r="236" spans="1:114">
      <c r="A236" s="7"/>
      <c r="B236" s="201"/>
      <c r="C236" s="198"/>
      <c r="D236" s="7"/>
      <c r="E236" s="7"/>
      <c r="F236" s="7"/>
      <c r="G236" s="7"/>
      <c r="H236" s="7"/>
      <c r="I236" s="7"/>
      <c r="J236" s="7"/>
      <c r="K236" s="7"/>
      <c r="L236" s="7"/>
      <c r="M236" s="7"/>
      <c r="N236" s="7"/>
      <c r="O236" s="7"/>
      <c r="P236" s="7"/>
      <c r="Q236" s="7"/>
      <c r="R236" s="513"/>
      <c r="S236" s="513"/>
      <c r="T236" s="348"/>
      <c r="U236" s="348"/>
      <c r="V236" s="348"/>
      <c r="W236" s="348"/>
      <c r="X236" s="348"/>
      <c r="AL236" s="348"/>
      <c r="AM236" s="75"/>
      <c r="AN236" s="75"/>
      <c r="AO236" s="530"/>
      <c r="AP236" s="75"/>
      <c r="AQ236" s="75"/>
      <c r="AR236" s="75"/>
      <c r="AS236" s="75"/>
      <c r="AT236" s="75"/>
      <c r="AU236" s="75"/>
      <c r="AV236" s="75"/>
      <c r="AW236" s="75"/>
      <c r="AX236" s="75"/>
      <c r="AY236" s="75"/>
      <c r="AZ236" s="75"/>
      <c r="BA236" s="7"/>
      <c r="BB236" s="7"/>
      <c r="BC236" s="7"/>
      <c r="BD236" s="200"/>
      <c r="BE236" s="7"/>
      <c r="BF236" s="7"/>
      <c r="BG236" s="7"/>
      <c r="BH236" s="7"/>
      <c r="BI236" s="7"/>
      <c r="BJ236" s="7"/>
      <c r="BK236" s="7"/>
      <c r="BL236" s="7"/>
      <c r="BM236" s="7"/>
      <c r="BN236" s="165"/>
      <c r="BO236" s="165"/>
      <c r="BP236" s="7"/>
      <c r="BQ236" s="7"/>
      <c r="BR236" s="7"/>
      <c r="BS236" s="7"/>
      <c r="BT236" s="7"/>
      <c r="CH236" s="7"/>
      <c r="CI236" s="7"/>
      <c r="CJ236" s="7"/>
      <c r="CK236" s="198"/>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row>
    <row r="237" spans="1:114">
      <c r="A237" s="7"/>
      <c r="B237" s="201"/>
      <c r="C237" s="198"/>
      <c r="D237" s="7"/>
      <c r="E237" s="7"/>
      <c r="F237" s="7"/>
      <c r="G237" s="7"/>
      <c r="H237" s="7"/>
      <c r="I237" s="7"/>
      <c r="J237" s="7"/>
      <c r="K237" s="7"/>
      <c r="L237" s="7"/>
      <c r="M237" s="7"/>
      <c r="N237" s="7"/>
      <c r="O237" s="7"/>
      <c r="P237" s="7"/>
      <c r="Q237" s="7"/>
      <c r="R237" s="513"/>
      <c r="S237" s="513"/>
      <c r="T237" s="348"/>
      <c r="U237" s="348"/>
      <c r="V237" s="348"/>
      <c r="W237" s="348"/>
      <c r="X237" s="348"/>
      <c r="AL237" s="348"/>
      <c r="AM237" s="75"/>
      <c r="AN237" s="75"/>
      <c r="AO237" s="530"/>
      <c r="AP237" s="75"/>
      <c r="AQ237" s="75"/>
      <c r="AR237" s="75"/>
      <c r="AS237" s="75"/>
      <c r="AT237" s="75"/>
      <c r="AU237" s="75"/>
      <c r="AV237" s="75"/>
      <c r="AW237" s="75"/>
      <c r="AX237" s="75"/>
      <c r="AY237" s="75"/>
      <c r="AZ237" s="75"/>
      <c r="BA237" s="7"/>
      <c r="BB237" s="7"/>
      <c r="BC237" s="7"/>
      <c r="BD237" s="200"/>
      <c r="BE237" s="7"/>
      <c r="BF237" s="7"/>
      <c r="BG237" s="7"/>
      <c r="BH237" s="7"/>
      <c r="BI237" s="7"/>
      <c r="BJ237" s="7"/>
      <c r="BK237" s="7"/>
      <c r="BL237" s="7"/>
      <c r="BM237" s="7"/>
      <c r="BN237" s="165"/>
      <c r="BO237" s="165"/>
      <c r="BP237" s="7"/>
      <c r="BQ237" s="7"/>
      <c r="BR237" s="7"/>
      <c r="BS237" s="7"/>
      <c r="BT237" s="7"/>
      <c r="CH237" s="7"/>
      <c r="CI237" s="7"/>
      <c r="CJ237" s="7"/>
      <c r="CK237" s="198"/>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row>
    <row r="238" spans="1:114">
      <c r="A238" s="7"/>
      <c r="B238" s="201"/>
      <c r="C238" s="198"/>
      <c r="D238" s="7"/>
      <c r="E238" s="7"/>
      <c r="F238" s="7"/>
      <c r="G238" s="7"/>
      <c r="H238" s="7"/>
      <c r="I238" s="7"/>
      <c r="J238" s="7"/>
      <c r="K238" s="7"/>
      <c r="L238" s="7"/>
      <c r="M238" s="7"/>
      <c r="N238" s="7"/>
      <c r="O238" s="7"/>
      <c r="P238" s="7"/>
      <c r="Q238" s="7"/>
      <c r="R238" s="513"/>
      <c r="S238" s="513"/>
      <c r="T238" s="348"/>
      <c r="U238" s="348"/>
      <c r="V238" s="348"/>
      <c r="W238" s="348"/>
      <c r="X238" s="348"/>
      <c r="AL238" s="348"/>
      <c r="AM238" s="75"/>
      <c r="AN238" s="75"/>
      <c r="AO238" s="530"/>
      <c r="AP238" s="75"/>
      <c r="AQ238" s="75"/>
      <c r="AR238" s="75"/>
      <c r="AS238" s="75"/>
      <c r="AT238" s="75"/>
      <c r="AU238" s="75"/>
      <c r="AV238" s="75"/>
      <c r="AW238" s="75"/>
      <c r="AX238" s="75"/>
      <c r="AY238" s="75"/>
      <c r="AZ238" s="75"/>
      <c r="BA238" s="7"/>
      <c r="BB238" s="7"/>
      <c r="BC238" s="7"/>
      <c r="BD238" s="200"/>
      <c r="BE238" s="7"/>
      <c r="BF238" s="7"/>
      <c r="BG238" s="7"/>
      <c r="BH238" s="7"/>
      <c r="BI238" s="7"/>
      <c r="BJ238" s="7"/>
      <c r="BK238" s="7"/>
      <c r="BL238" s="7"/>
      <c r="BM238" s="7"/>
      <c r="BN238" s="165"/>
      <c r="BO238" s="165"/>
      <c r="BP238" s="7"/>
      <c r="BQ238" s="7"/>
      <c r="BR238" s="7"/>
      <c r="BS238" s="7"/>
      <c r="BT238" s="7"/>
      <c r="CH238" s="7"/>
      <c r="CI238" s="7"/>
      <c r="CJ238" s="7"/>
      <c r="CK238" s="198"/>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row>
    <row r="239" spans="1:114">
      <c r="A239" s="16"/>
      <c r="B239" s="199"/>
      <c r="C239" s="17"/>
      <c r="D239" s="16"/>
      <c r="E239" s="7"/>
      <c r="F239" s="7"/>
      <c r="G239" s="7"/>
      <c r="H239" s="200"/>
      <c r="I239" s="7"/>
      <c r="J239" s="7"/>
      <c r="K239" s="7"/>
      <c r="L239" s="7"/>
      <c r="M239" s="7"/>
      <c r="N239" s="7"/>
      <c r="O239" s="7"/>
      <c r="P239" s="7"/>
      <c r="Q239" s="7"/>
      <c r="R239" s="513"/>
      <c r="S239" s="513"/>
      <c r="T239" s="348"/>
      <c r="U239" s="348"/>
      <c r="V239" s="348"/>
      <c r="W239" s="348"/>
      <c r="X239" s="348"/>
      <c r="AL239" s="348"/>
      <c r="AM239" s="75"/>
      <c r="AN239" s="75"/>
      <c r="AO239" s="530"/>
      <c r="AP239" s="75"/>
      <c r="AQ239" s="75"/>
      <c r="AR239" s="75"/>
      <c r="AS239" s="75"/>
      <c r="AT239" s="75"/>
      <c r="AU239" s="75"/>
      <c r="AV239" s="75"/>
      <c r="AW239" s="75"/>
      <c r="AX239" s="75"/>
      <c r="AY239" s="75"/>
      <c r="AZ239" s="75"/>
      <c r="BA239" s="7"/>
      <c r="BB239" s="7"/>
      <c r="BC239" s="7"/>
      <c r="BD239" s="7"/>
      <c r="BE239" s="7"/>
      <c r="BF239" s="7"/>
      <c r="BG239" s="7"/>
      <c r="BH239" s="7"/>
      <c r="BI239" s="7"/>
      <c r="BJ239" s="7"/>
      <c r="BK239" s="7"/>
      <c r="BL239" s="7"/>
      <c r="BM239" s="7"/>
      <c r="BN239" s="165"/>
      <c r="BO239" s="165"/>
      <c r="BP239" s="7"/>
      <c r="BQ239" s="7"/>
      <c r="BR239" s="7"/>
      <c r="BS239" s="7"/>
      <c r="BT239" s="7"/>
      <c r="CH239" s="7"/>
      <c r="CI239" s="7"/>
      <c r="CJ239" s="7"/>
      <c r="CK239" s="198"/>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row>
    <row r="240" spans="1:114">
      <c r="A240" s="16"/>
      <c r="B240" s="199"/>
      <c r="C240" s="17"/>
      <c r="D240" s="16"/>
      <c r="E240" s="7"/>
      <c r="F240" s="7"/>
      <c r="G240" s="7"/>
      <c r="H240" s="200"/>
      <c r="I240" s="7"/>
      <c r="J240" s="7"/>
      <c r="K240" s="7"/>
      <c r="L240" s="7"/>
      <c r="M240" s="7"/>
      <c r="N240" s="7"/>
      <c r="O240" s="7"/>
      <c r="P240" s="7"/>
      <c r="Q240" s="7"/>
      <c r="R240" s="513"/>
      <c r="S240" s="513"/>
      <c r="T240" s="348"/>
      <c r="U240" s="348"/>
      <c r="V240" s="348"/>
      <c r="W240" s="348"/>
      <c r="X240" s="348"/>
      <c r="AL240" s="348"/>
      <c r="AM240" s="75"/>
      <c r="AN240" s="75"/>
      <c r="AO240" s="530"/>
      <c r="AP240" s="75"/>
      <c r="AQ240" s="75"/>
      <c r="AR240" s="75"/>
      <c r="AS240" s="75"/>
      <c r="AT240" s="75"/>
      <c r="AU240" s="75"/>
      <c r="AV240" s="75"/>
      <c r="AW240" s="75"/>
      <c r="AX240" s="75"/>
      <c r="AY240" s="75"/>
      <c r="AZ240" s="75"/>
      <c r="BA240" s="7"/>
      <c r="BB240" s="7"/>
      <c r="BC240" s="7"/>
      <c r="BD240" s="7"/>
      <c r="BE240" s="7"/>
      <c r="BF240" s="7"/>
      <c r="BG240" s="7"/>
      <c r="BH240" s="7"/>
      <c r="BI240" s="7"/>
      <c r="BJ240" s="7"/>
      <c r="BK240" s="7"/>
      <c r="BL240" s="7"/>
      <c r="BM240" s="7"/>
      <c r="BN240" s="165"/>
      <c r="BO240" s="165"/>
      <c r="BP240" s="7"/>
      <c r="BQ240" s="7"/>
      <c r="BR240" s="7"/>
      <c r="BS240" s="7"/>
      <c r="BT240" s="7"/>
      <c r="CH240" s="7"/>
      <c r="CI240" s="7"/>
      <c r="CJ240" s="7"/>
      <c r="CK240" s="198"/>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row>
    <row r="241" spans="1:114">
      <c r="A241" s="16"/>
      <c r="B241" s="199"/>
      <c r="C241" s="17"/>
      <c r="D241" s="16"/>
      <c r="E241" s="7"/>
      <c r="F241" s="7"/>
      <c r="G241" s="7"/>
      <c r="H241" s="200"/>
      <c r="I241" s="7"/>
      <c r="J241" s="7"/>
      <c r="K241" s="7"/>
      <c r="L241" s="7"/>
      <c r="M241" s="7"/>
      <c r="N241" s="7"/>
      <c r="O241" s="7"/>
      <c r="P241" s="7"/>
      <c r="Q241" s="7"/>
      <c r="R241" s="513"/>
      <c r="S241" s="513"/>
      <c r="T241" s="348"/>
      <c r="U241" s="348"/>
      <c r="V241" s="348"/>
      <c r="W241" s="348"/>
      <c r="X241" s="348"/>
      <c r="AL241" s="348"/>
      <c r="AM241" s="75"/>
      <c r="AN241" s="75"/>
      <c r="AO241" s="530"/>
      <c r="AP241" s="75"/>
      <c r="AQ241" s="75"/>
      <c r="AR241" s="75"/>
      <c r="AS241" s="75"/>
      <c r="AT241" s="75"/>
      <c r="AU241" s="75"/>
      <c r="AV241" s="75"/>
      <c r="AW241" s="75"/>
      <c r="AX241" s="75"/>
      <c r="AY241" s="75"/>
      <c r="AZ241" s="75"/>
      <c r="BA241" s="7"/>
      <c r="BB241" s="7"/>
      <c r="BC241" s="7"/>
      <c r="BD241" s="7"/>
      <c r="BE241" s="7"/>
      <c r="BF241" s="7"/>
      <c r="BG241" s="7"/>
      <c r="BH241" s="7"/>
      <c r="BI241" s="7"/>
      <c r="BJ241" s="7"/>
      <c r="BK241" s="7"/>
      <c r="BL241" s="7"/>
      <c r="BM241" s="7"/>
      <c r="BN241" s="165"/>
      <c r="BO241" s="165"/>
      <c r="BP241" s="7"/>
      <c r="BQ241" s="7"/>
      <c r="BR241" s="7"/>
      <c r="BS241" s="7"/>
      <c r="BT241" s="7"/>
      <c r="CH241" s="7"/>
      <c r="CI241" s="7"/>
      <c r="CJ241" s="7"/>
      <c r="CK241" s="198"/>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row>
    <row r="242" spans="1:114">
      <c r="A242" s="16"/>
      <c r="B242" s="199"/>
      <c r="C242" s="17"/>
      <c r="D242" s="16"/>
      <c r="E242" s="7"/>
      <c r="F242" s="7"/>
      <c r="G242" s="7"/>
      <c r="H242" s="200"/>
      <c r="I242" s="7"/>
      <c r="J242" s="7"/>
      <c r="K242" s="7"/>
      <c r="L242" s="7"/>
      <c r="M242" s="7"/>
      <c r="N242" s="7"/>
      <c r="O242" s="7"/>
      <c r="P242" s="7"/>
      <c r="Q242" s="7"/>
      <c r="R242" s="513"/>
      <c r="S242" s="513"/>
      <c r="T242" s="348"/>
      <c r="U242" s="348"/>
      <c r="V242" s="348"/>
      <c r="W242" s="348"/>
      <c r="X242" s="348"/>
      <c r="AL242" s="348"/>
      <c r="AM242" s="75"/>
      <c r="AN242" s="75"/>
      <c r="AO242" s="530"/>
      <c r="AP242" s="75"/>
      <c r="AQ242" s="75"/>
      <c r="AR242" s="75"/>
      <c r="AS242" s="75"/>
      <c r="AT242" s="75"/>
      <c r="AU242" s="75"/>
      <c r="AV242" s="75"/>
      <c r="AW242" s="75"/>
      <c r="AX242" s="75"/>
      <c r="AY242" s="75"/>
      <c r="AZ242" s="75"/>
      <c r="BA242" s="7"/>
      <c r="BB242" s="7"/>
      <c r="BC242" s="7"/>
      <c r="BD242" s="7"/>
      <c r="BE242" s="7"/>
      <c r="BF242" s="7"/>
      <c r="BG242" s="7"/>
      <c r="BH242" s="7"/>
      <c r="BI242" s="7"/>
      <c r="BJ242" s="7"/>
      <c r="BK242" s="7"/>
      <c r="BL242" s="7"/>
      <c r="BM242" s="7"/>
      <c r="BN242" s="165"/>
      <c r="BO242" s="165"/>
      <c r="BP242" s="7"/>
      <c r="BQ242" s="7"/>
      <c r="BR242" s="7"/>
      <c r="BS242" s="7"/>
      <c r="BT242" s="7"/>
      <c r="CH242" s="7"/>
      <c r="CI242" s="7"/>
      <c r="CJ242" s="7"/>
      <c r="CK242" s="198"/>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row>
    <row r="243" spans="1:114">
      <c r="A243" s="7"/>
      <c r="B243" s="201"/>
      <c r="C243" s="198"/>
      <c r="D243" s="7"/>
      <c r="E243" s="7"/>
      <c r="F243" s="7"/>
      <c r="G243" s="7"/>
      <c r="H243" s="200"/>
      <c r="I243" s="7"/>
      <c r="J243" s="7"/>
      <c r="K243" s="7"/>
      <c r="L243" s="7"/>
      <c r="M243" s="7"/>
      <c r="N243" s="7"/>
      <c r="O243" s="7"/>
      <c r="P243" s="7"/>
      <c r="Q243" s="7"/>
      <c r="R243" s="513"/>
      <c r="S243" s="513"/>
      <c r="T243" s="348"/>
      <c r="U243" s="348"/>
      <c r="V243" s="348"/>
      <c r="W243" s="348"/>
      <c r="X243" s="348"/>
      <c r="AL243" s="348"/>
      <c r="AM243" s="75"/>
      <c r="AN243" s="75"/>
      <c r="AO243" s="530"/>
      <c r="AP243" s="75"/>
      <c r="AQ243" s="75"/>
      <c r="AR243" s="75"/>
      <c r="AS243" s="75"/>
      <c r="AT243" s="75"/>
      <c r="AU243" s="75"/>
      <c r="AV243" s="75"/>
      <c r="AW243" s="75"/>
      <c r="AX243" s="75"/>
      <c r="AY243" s="75"/>
      <c r="AZ243" s="75"/>
      <c r="BA243" s="7"/>
      <c r="BB243" s="7"/>
      <c r="BC243" s="7"/>
      <c r="BD243" s="200"/>
      <c r="BE243" s="7"/>
      <c r="BF243" s="7"/>
      <c r="BG243" s="7"/>
      <c r="BH243" s="7"/>
      <c r="BI243" s="7"/>
      <c r="BJ243" s="7"/>
      <c r="BK243" s="7"/>
      <c r="BL243" s="7"/>
      <c r="BM243" s="7"/>
      <c r="BN243" s="165"/>
      <c r="BO243" s="165"/>
      <c r="BP243" s="7"/>
      <c r="BQ243" s="7"/>
      <c r="BR243" s="7"/>
      <c r="BS243" s="7"/>
      <c r="BT243" s="7"/>
      <c r="CH243" s="7"/>
      <c r="CI243" s="7"/>
      <c r="CJ243" s="7"/>
      <c r="CK243" s="198"/>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row>
    <row r="244" spans="1:114">
      <c r="A244" s="7"/>
      <c r="B244" s="201"/>
      <c r="C244" s="198"/>
      <c r="D244" s="7"/>
      <c r="E244" s="7"/>
      <c r="F244" s="7"/>
      <c r="G244" s="7"/>
      <c r="H244" s="200"/>
      <c r="I244" s="7"/>
      <c r="J244" s="7"/>
      <c r="K244" s="7"/>
      <c r="L244" s="7"/>
      <c r="M244" s="7"/>
      <c r="N244" s="7"/>
      <c r="O244" s="7"/>
      <c r="P244" s="7"/>
      <c r="Q244" s="7"/>
      <c r="R244" s="513"/>
      <c r="S244" s="513"/>
      <c r="T244" s="348"/>
      <c r="U244" s="348"/>
      <c r="V244" s="348"/>
      <c r="W244" s="348"/>
      <c r="X244" s="348"/>
      <c r="AL244" s="348"/>
      <c r="AM244" s="75"/>
      <c r="AN244" s="75"/>
      <c r="AO244" s="530"/>
      <c r="AP244" s="75"/>
      <c r="AQ244" s="75"/>
      <c r="AR244" s="75"/>
      <c r="AS244" s="75"/>
      <c r="AT244" s="75"/>
      <c r="AU244" s="75"/>
      <c r="AV244" s="75"/>
      <c r="AW244" s="75"/>
      <c r="AX244" s="75"/>
      <c r="AY244" s="75"/>
      <c r="AZ244" s="75"/>
      <c r="BA244" s="7"/>
      <c r="BB244" s="7"/>
      <c r="BC244" s="7"/>
      <c r="BD244" s="200"/>
      <c r="BE244" s="7"/>
      <c r="BF244" s="7"/>
      <c r="BG244" s="7"/>
      <c r="BH244" s="7"/>
      <c r="BI244" s="7"/>
      <c r="BJ244" s="7"/>
      <c r="BK244" s="7"/>
      <c r="BL244" s="7"/>
      <c r="BM244" s="7"/>
      <c r="BN244" s="165"/>
      <c r="BO244" s="165"/>
      <c r="BP244" s="7"/>
      <c r="BQ244" s="7"/>
      <c r="BR244" s="7"/>
      <c r="BS244" s="7"/>
      <c r="BT244" s="7"/>
      <c r="CH244" s="7"/>
      <c r="CI244" s="7"/>
      <c r="CJ244" s="7"/>
      <c r="CK244" s="198"/>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row>
    <row r="245" spans="1:114">
      <c r="A245" s="7"/>
      <c r="B245" s="201"/>
      <c r="C245" s="198"/>
      <c r="D245" s="7"/>
      <c r="E245" s="7"/>
      <c r="F245" s="7"/>
      <c r="G245" s="7"/>
      <c r="H245" s="200"/>
      <c r="I245" s="7"/>
      <c r="J245" s="7"/>
      <c r="K245" s="7"/>
      <c r="L245" s="7"/>
      <c r="M245" s="7"/>
      <c r="N245" s="7"/>
      <c r="O245" s="7"/>
      <c r="P245" s="7"/>
      <c r="Q245" s="7"/>
      <c r="R245" s="513"/>
      <c r="S245" s="513"/>
      <c r="T245" s="348"/>
      <c r="U245" s="348"/>
      <c r="V245" s="348"/>
      <c r="W245" s="348"/>
      <c r="X245" s="348"/>
      <c r="AL245" s="348"/>
      <c r="AM245" s="75"/>
      <c r="AN245" s="75"/>
      <c r="AO245" s="530"/>
      <c r="AP245" s="75"/>
      <c r="AQ245" s="75"/>
      <c r="AR245" s="75"/>
      <c r="AS245" s="75"/>
      <c r="AT245" s="75"/>
      <c r="AU245" s="75"/>
      <c r="AV245" s="75"/>
      <c r="AW245" s="75"/>
      <c r="AX245" s="75"/>
      <c r="AY245" s="75"/>
      <c r="AZ245" s="75"/>
      <c r="BA245" s="7"/>
      <c r="BB245" s="7"/>
      <c r="BC245" s="7"/>
      <c r="BD245" s="200"/>
      <c r="BE245" s="7"/>
      <c r="BF245" s="7"/>
      <c r="BG245" s="7"/>
      <c r="BH245" s="7"/>
      <c r="BI245" s="7"/>
      <c r="BJ245" s="7"/>
      <c r="BK245" s="7"/>
      <c r="BL245" s="7"/>
      <c r="BM245" s="7"/>
      <c r="BN245" s="165"/>
      <c r="BO245" s="165"/>
      <c r="BP245" s="7"/>
      <c r="BQ245" s="7"/>
      <c r="BR245" s="7"/>
      <c r="BS245" s="7"/>
      <c r="BT245" s="7"/>
      <c r="CH245" s="7"/>
      <c r="CI245" s="7"/>
      <c r="CJ245" s="7"/>
      <c r="CK245" s="198"/>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row>
    <row r="246" spans="1:114">
      <c r="A246" s="7"/>
      <c r="B246" s="201"/>
      <c r="C246" s="198"/>
      <c r="D246" s="7"/>
      <c r="E246" s="7"/>
      <c r="F246" s="7"/>
      <c r="G246" s="7"/>
      <c r="H246" s="200"/>
      <c r="I246" s="7"/>
      <c r="J246" s="7"/>
      <c r="K246" s="7"/>
      <c r="L246" s="7"/>
      <c r="M246" s="7"/>
      <c r="N246" s="7"/>
      <c r="O246" s="7"/>
      <c r="P246" s="7"/>
      <c r="Q246" s="7"/>
      <c r="R246" s="513"/>
      <c r="S246" s="513"/>
      <c r="T246" s="348"/>
      <c r="U246" s="348"/>
      <c r="V246" s="348"/>
      <c r="W246" s="348"/>
      <c r="X246" s="348"/>
      <c r="AL246" s="348"/>
      <c r="AM246" s="75"/>
      <c r="AN246" s="75"/>
      <c r="AO246" s="530"/>
      <c r="AP246" s="75"/>
      <c r="AQ246" s="75"/>
      <c r="AR246" s="75"/>
      <c r="AS246" s="75"/>
      <c r="AT246" s="75"/>
      <c r="AU246" s="75"/>
      <c r="AV246" s="75"/>
      <c r="AW246" s="75"/>
      <c r="AX246" s="75"/>
      <c r="AY246" s="75"/>
      <c r="AZ246" s="75"/>
      <c r="BA246" s="7"/>
      <c r="BB246" s="7"/>
      <c r="BC246" s="7"/>
      <c r="BD246" s="200"/>
      <c r="BE246" s="7"/>
      <c r="BF246" s="7"/>
      <c r="BG246" s="7"/>
      <c r="BH246" s="7"/>
      <c r="BI246" s="7"/>
      <c r="BJ246" s="7"/>
      <c r="BK246" s="7"/>
      <c r="BL246" s="7"/>
      <c r="BM246" s="7"/>
      <c r="BN246" s="165"/>
      <c r="BO246" s="165"/>
      <c r="BP246" s="7"/>
      <c r="BQ246" s="7"/>
      <c r="BR246" s="7"/>
      <c r="BS246" s="7"/>
      <c r="BT246" s="7"/>
      <c r="CH246" s="7"/>
      <c r="CI246" s="7"/>
      <c r="CJ246" s="7"/>
      <c r="CK246" s="198"/>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row>
    <row r="247" spans="1:114">
      <c r="A247" s="7"/>
      <c r="B247" s="201"/>
      <c r="C247" s="198"/>
      <c r="D247" s="7"/>
      <c r="E247" s="7"/>
      <c r="F247" s="7"/>
      <c r="G247" s="7"/>
      <c r="H247" s="200"/>
      <c r="I247" s="7"/>
      <c r="J247" s="7"/>
      <c r="K247" s="7"/>
      <c r="L247" s="7"/>
      <c r="M247" s="7"/>
      <c r="N247" s="7"/>
      <c r="O247" s="7"/>
      <c r="P247" s="7"/>
      <c r="Q247" s="7"/>
      <c r="R247" s="513"/>
      <c r="S247" s="513"/>
      <c r="T247" s="348"/>
      <c r="U247" s="348"/>
      <c r="V247" s="348"/>
      <c r="W247" s="348"/>
      <c r="X247" s="348"/>
      <c r="AL247" s="348"/>
      <c r="AM247" s="75"/>
      <c r="AN247" s="75"/>
      <c r="AO247" s="530"/>
      <c r="AP247" s="75"/>
      <c r="AQ247" s="75"/>
      <c r="AR247" s="75"/>
      <c r="AS247" s="75"/>
      <c r="AT247" s="75"/>
      <c r="AU247" s="75"/>
      <c r="AV247" s="75"/>
      <c r="AW247" s="75"/>
      <c r="AX247" s="75"/>
      <c r="AY247" s="75"/>
      <c r="AZ247" s="75"/>
      <c r="BA247" s="7"/>
      <c r="BB247" s="7"/>
      <c r="BC247" s="7"/>
      <c r="BD247" s="200"/>
      <c r="BE247" s="7"/>
      <c r="BF247" s="7"/>
      <c r="BG247" s="7"/>
      <c r="BH247" s="7"/>
      <c r="BI247" s="7"/>
      <c r="BJ247" s="7"/>
      <c r="BK247" s="7"/>
      <c r="BL247" s="7"/>
      <c r="BM247" s="7"/>
      <c r="BN247" s="165"/>
      <c r="BO247" s="165"/>
      <c r="BP247" s="7"/>
      <c r="BQ247" s="7"/>
      <c r="BR247" s="7"/>
      <c r="BS247" s="7"/>
      <c r="BT247" s="7"/>
      <c r="CH247" s="7"/>
      <c r="CI247" s="7"/>
      <c r="CJ247" s="7"/>
      <c r="CK247" s="198"/>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row>
    <row r="248" spans="1:114">
      <c r="A248" s="7"/>
      <c r="B248" s="201"/>
      <c r="C248" s="198"/>
      <c r="D248" s="7"/>
      <c r="E248" s="7"/>
      <c r="F248" s="7"/>
      <c r="G248" s="7"/>
      <c r="H248" s="200"/>
      <c r="I248" s="7"/>
      <c r="J248" s="7"/>
      <c r="K248" s="7"/>
      <c r="L248" s="7"/>
      <c r="M248" s="7"/>
      <c r="N248" s="7"/>
      <c r="O248" s="7"/>
      <c r="P248" s="7"/>
      <c r="Q248" s="7"/>
      <c r="R248" s="513"/>
      <c r="S248" s="513"/>
      <c r="T248" s="348"/>
      <c r="U248" s="348"/>
      <c r="V248" s="348"/>
      <c r="W248" s="348"/>
      <c r="X248" s="348"/>
      <c r="AL248" s="348"/>
      <c r="AM248" s="75"/>
      <c r="AN248" s="75"/>
      <c r="AO248" s="530"/>
      <c r="AP248" s="75"/>
      <c r="AQ248" s="75"/>
      <c r="AR248" s="75"/>
      <c r="AS248" s="75"/>
      <c r="AT248" s="75"/>
      <c r="AU248" s="75"/>
      <c r="AV248" s="75"/>
      <c r="AW248" s="75"/>
      <c r="AX248" s="75"/>
      <c r="AY248" s="75"/>
      <c r="AZ248" s="75"/>
      <c r="BA248" s="7"/>
      <c r="BB248" s="7"/>
      <c r="BC248" s="7"/>
      <c r="BD248" s="200"/>
      <c r="BE248" s="7"/>
      <c r="BF248" s="7"/>
      <c r="BG248" s="7"/>
      <c r="BH248" s="7"/>
      <c r="BI248" s="7"/>
      <c r="BJ248" s="7"/>
      <c r="BK248" s="7"/>
      <c r="BL248" s="7"/>
      <c r="BM248" s="7"/>
      <c r="BN248" s="165"/>
      <c r="BO248" s="165"/>
      <c r="BP248" s="7"/>
      <c r="BQ248" s="7"/>
      <c r="BR248" s="7"/>
      <c r="BS248" s="7"/>
      <c r="BT248" s="7"/>
      <c r="CH248" s="7"/>
      <c r="CI248" s="7"/>
      <c r="CJ248" s="7"/>
      <c r="CK248" s="198"/>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row>
    <row r="249" spans="1:114">
      <c r="A249" s="7"/>
      <c r="B249" s="201"/>
      <c r="C249" s="198"/>
      <c r="D249" s="7"/>
      <c r="E249" s="7"/>
      <c r="F249" s="7"/>
      <c r="G249" s="7"/>
      <c r="H249" s="200"/>
      <c r="I249" s="7"/>
      <c r="J249" s="7"/>
      <c r="K249" s="7"/>
      <c r="L249" s="7"/>
      <c r="M249" s="7"/>
      <c r="N249" s="7"/>
      <c r="O249" s="7"/>
      <c r="P249" s="7"/>
      <c r="Q249" s="7"/>
      <c r="R249" s="513"/>
      <c r="S249" s="513"/>
      <c r="T249" s="348"/>
      <c r="U249" s="348"/>
      <c r="V249" s="348"/>
      <c r="W249" s="348"/>
      <c r="X249" s="348"/>
      <c r="AL249" s="348"/>
      <c r="AM249" s="75"/>
      <c r="AN249" s="75"/>
      <c r="AO249" s="530"/>
      <c r="AP249" s="75"/>
      <c r="AQ249" s="75"/>
      <c r="AR249" s="75"/>
      <c r="AS249" s="75"/>
      <c r="AT249" s="75"/>
      <c r="AU249" s="75"/>
      <c r="AV249" s="75"/>
      <c r="AW249" s="75"/>
      <c r="AX249" s="75"/>
      <c r="AY249" s="75"/>
      <c r="AZ249" s="75"/>
      <c r="BA249" s="7"/>
      <c r="BB249" s="7"/>
      <c r="BC249" s="7"/>
      <c r="BD249" s="200"/>
      <c r="BE249" s="7"/>
      <c r="BF249" s="7"/>
      <c r="BG249" s="7"/>
      <c r="BH249" s="7"/>
      <c r="BI249" s="7"/>
      <c r="BJ249" s="7"/>
      <c r="BK249" s="7"/>
      <c r="BL249" s="7"/>
      <c r="BM249" s="7"/>
      <c r="BN249" s="165"/>
      <c r="BO249" s="165"/>
      <c r="BP249" s="7"/>
      <c r="BQ249" s="7"/>
      <c r="BR249" s="7"/>
      <c r="BS249" s="7"/>
      <c r="BT249" s="7"/>
      <c r="CH249" s="7"/>
      <c r="CI249" s="7"/>
      <c r="CJ249" s="7"/>
      <c r="CK249" s="198"/>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row>
    <row r="250" spans="1:114">
      <c r="A250" s="7"/>
      <c r="B250" s="201"/>
      <c r="C250" s="198"/>
      <c r="D250" s="7"/>
      <c r="E250" s="7"/>
      <c r="F250" s="7"/>
      <c r="G250" s="7"/>
      <c r="H250" s="200"/>
      <c r="I250" s="7"/>
      <c r="J250" s="7"/>
      <c r="K250" s="7"/>
      <c r="L250" s="7"/>
      <c r="M250" s="7"/>
      <c r="N250" s="7"/>
      <c r="O250" s="7"/>
      <c r="P250" s="7"/>
      <c r="Q250" s="7"/>
      <c r="R250" s="513"/>
      <c r="S250" s="513"/>
      <c r="T250" s="348"/>
      <c r="U250" s="348"/>
      <c r="V250" s="348"/>
      <c r="W250" s="348"/>
      <c r="X250" s="348"/>
      <c r="AL250" s="348"/>
      <c r="AM250" s="75"/>
      <c r="AN250" s="75"/>
      <c r="AO250" s="530"/>
      <c r="AP250" s="75"/>
      <c r="AQ250" s="75"/>
      <c r="AR250" s="75"/>
      <c r="AS250" s="75"/>
      <c r="AT250" s="75"/>
      <c r="AU250" s="75"/>
      <c r="AV250" s="75"/>
      <c r="AW250" s="75"/>
      <c r="AX250" s="75"/>
      <c r="AY250" s="75"/>
      <c r="AZ250" s="75"/>
      <c r="BA250" s="7"/>
      <c r="BB250" s="7"/>
      <c r="BC250" s="7"/>
      <c r="BD250" s="200"/>
      <c r="BE250" s="7"/>
      <c r="BF250" s="7"/>
      <c r="BG250" s="7"/>
      <c r="BH250" s="7"/>
      <c r="BI250" s="7"/>
      <c r="BJ250" s="7"/>
      <c r="BK250" s="7"/>
      <c r="BL250" s="7"/>
      <c r="BM250" s="7"/>
      <c r="BN250" s="165"/>
      <c r="BO250" s="165"/>
      <c r="BP250" s="7"/>
      <c r="BQ250" s="7"/>
      <c r="BR250" s="7"/>
      <c r="BS250" s="7"/>
      <c r="BT250" s="7"/>
      <c r="CH250" s="7"/>
      <c r="CI250" s="7"/>
      <c r="CJ250" s="7"/>
      <c r="CK250" s="198"/>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row>
    <row r="251" spans="1:114">
      <c r="A251" s="7"/>
      <c r="B251" s="201"/>
      <c r="C251" s="198"/>
      <c r="D251" s="7"/>
      <c r="E251" s="7"/>
      <c r="F251" s="7"/>
      <c r="G251" s="7"/>
      <c r="H251" s="200"/>
      <c r="I251" s="7"/>
      <c r="J251" s="7"/>
      <c r="K251" s="7"/>
      <c r="L251" s="7"/>
      <c r="M251" s="7"/>
      <c r="N251" s="7"/>
      <c r="O251" s="7"/>
      <c r="P251" s="7"/>
      <c r="Q251" s="7"/>
      <c r="R251" s="513"/>
      <c r="S251" s="513"/>
      <c r="T251" s="348"/>
      <c r="U251" s="348"/>
      <c r="V251" s="348"/>
      <c r="W251" s="348"/>
      <c r="X251" s="348"/>
      <c r="AL251" s="348"/>
      <c r="AM251" s="75"/>
      <c r="AN251" s="75"/>
      <c r="AO251" s="530"/>
      <c r="AP251" s="75"/>
      <c r="AQ251" s="75"/>
      <c r="AR251" s="75"/>
      <c r="AS251" s="75"/>
      <c r="AT251" s="75"/>
      <c r="AU251" s="75"/>
      <c r="AV251" s="75"/>
      <c r="AW251" s="75"/>
      <c r="AX251" s="75"/>
      <c r="AY251" s="75"/>
      <c r="AZ251" s="75"/>
      <c r="BA251" s="7"/>
      <c r="BB251" s="7"/>
      <c r="BC251" s="7"/>
      <c r="BD251" s="200"/>
      <c r="BE251" s="7"/>
      <c r="BF251" s="7"/>
      <c r="BG251" s="7"/>
      <c r="BH251" s="7"/>
      <c r="BI251" s="7"/>
      <c r="BJ251" s="7"/>
      <c r="BK251" s="7"/>
      <c r="BL251" s="7"/>
      <c r="BM251" s="7"/>
      <c r="BN251" s="165"/>
      <c r="BO251" s="165"/>
      <c r="BP251" s="7"/>
      <c r="BQ251" s="7"/>
      <c r="BR251" s="7"/>
      <c r="BS251" s="7"/>
      <c r="BT251" s="7"/>
      <c r="CH251" s="7"/>
      <c r="CI251" s="7"/>
      <c r="CJ251" s="7"/>
      <c r="CK251" s="198"/>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row>
    <row r="252" spans="1:114">
      <c r="A252" s="7"/>
      <c r="B252" s="201"/>
      <c r="C252" s="198"/>
      <c r="D252" s="7"/>
      <c r="E252" s="7"/>
      <c r="F252" s="7"/>
      <c r="G252" s="7"/>
      <c r="H252" s="200"/>
      <c r="I252" s="7"/>
      <c r="J252" s="7"/>
      <c r="K252" s="7"/>
      <c r="L252" s="7"/>
      <c r="M252" s="7"/>
      <c r="N252" s="7"/>
      <c r="O252" s="7"/>
      <c r="P252" s="7"/>
      <c r="Q252" s="7"/>
      <c r="R252" s="513"/>
      <c r="S252" s="513"/>
      <c r="T252" s="348"/>
      <c r="U252" s="348"/>
      <c r="V252" s="348"/>
      <c r="W252" s="348"/>
      <c r="X252" s="348"/>
      <c r="AL252" s="348"/>
      <c r="AM252" s="75"/>
      <c r="AN252" s="75"/>
      <c r="AO252" s="530"/>
      <c r="AP252" s="75"/>
      <c r="AQ252" s="75"/>
      <c r="AR252" s="75"/>
      <c r="AS252" s="75"/>
      <c r="AT252" s="75"/>
      <c r="AU252" s="75"/>
      <c r="AV252" s="75"/>
      <c r="AW252" s="75"/>
      <c r="AX252" s="75"/>
      <c r="AY252" s="75"/>
      <c r="AZ252" s="75"/>
      <c r="BA252" s="7"/>
      <c r="BB252" s="7"/>
      <c r="BC252" s="7"/>
      <c r="BD252" s="200"/>
      <c r="BE252" s="7"/>
      <c r="BF252" s="7"/>
      <c r="BG252" s="7"/>
      <c r="BH252" s="7"/>
      <c r="BI252" s="7"/>
      <c r="BJ252" s="7"/>
      <c r="BK252" s="7"/>
      <c r="BL252" s="7"/>
      <c r="BM252" s="7"/>
      <c r="BN252" s="165"/>
      <c r="BO252" s="165"/>
      <c r="BP252" s="7"/>
      <c r="BQ252" s="7"/>
      <c r="BR252" s="7"/>
      <c r="BS252" s="7"/>
      <c r="BT252" s="7"/>
      <c r="CH252" s="7"/>
      <c r="CI252" s="7"/>
      <c r="CJ252" s="7"/>
      <c r="CK252" s="198"/>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row>
    <row r="253" spans="1:114">
      <c r="A253" s="7"/>
      <c r="B253" s="201"/>
      <c r="C253" s="198"/>
      <c r="D253" s="7"/>
      <c r="E253" s="7"/>
      <c r="F253" s="7"/>
      <c r="G253" s="7"/>
      <c r="H253" s="200"/>
      <c r="I253" s="7"/>
      <c r="J253" s="7"/>
      <c r="K253" s="7"/>
      <c r="L253" s="7"/>
      <c r="M253" s="7"/>
      <c r="N253" s="7"/>
      <c r="O253" s="7"/>
      <c r="P253" s="7"/>
      <c r="Q253" s="7"/>
      <c r="R253" s="513"/>
      <c r="S253" s="513"/>
      <c r="T253" s="348"/>
      <c r="U253" s="348"/>
      <c r="V253" s="348"/>
      <c r="W253" s="348"/>
      <c r="X253" s="348"/>
      <c r="AL253" s="348"/>
      <c r="AM253" s="75"/>
      <c r="AN253" s="75"/>
      <c r="AO253" s="530"/>
      <c r="AP253" s="75"/>
      <c r="AQ253" s="75"/>
      <c r="AR253" s="75"/>
      <c r="AS253" s="75"/>
      <c r="AT253" s="75"/>
      <c r="AU253" s="75"/>
      <c r="AV253" s="75"/>
      <c r="AW253" s="75"/>
      <c r="AX253" s="75"/>
      <c r="AY253" s="75"/>
      <c r="AZ253" s="75"/>
      <c r="BA253" s="7"/>
      <c r="BB253" s="7"/>
      <c r="BC253" s="7"/>
      <c r="BD253" s="200"/>
      <c r="BE253" s="7"/>
      <c r="BF253" s="7"/>
      <c r="BG253" s="7"/>
      <c r="BH253" s="7"/>
      <c r="BI253" s="7"/>
      <c r="BJ253" s="7"/>
      <c r="BK253" s="7"/>
      <c r="BL253" s="7"/>
      <c r="BM253" s="7"/>
      <c r="BN253" s="165"/>
      <c r="BO253" s="165"/>
      <c r="BP253" s="7"/>
      <c r="BQ253" s="7"/>
      <c r="BR253" s="7"/>
      <c r="BS253" s="7"/>
      <c r="BT253" s="7"/>
      <c r="CH253" s="7"/>
      <c r="CI253" s="7"/>
      <c r="CJ253" s="7"/>
      <c r="CK253" s="198"/>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row>
    <row r="254" spans="1:114">
      <c r="A254" s="7"/>
      <c r="B254" s="201"/>
      <c r="C254" s="198"/>
      <c r="D254" s="7"/>
      <c r="E254" s="7"/>
      <c r="F254" s="7"/>
      <c r="G254" s="7"/>
      <c r="H254" s="200"/>
      <c r="I254" s="7"/>
      <c r="J254" s="7"/>
      <c r="K254" s="7"/>
      <c r="L254" s="7"/>
      <c r="M254" s="7"/>
      <c r="N254" s="7"/>
      <c r="O254" s="7"/>
      <c r="P254" s="7"/>
      <c r="Q254" s="7"/>
      <c r="R254" s="513"/>
      <c r="S254" s="513"/>
      <c r="T254" s="348"/>
      <c r="U254" s="348"/>
      <c r="V254" s="348"/>
      <c r="W254" s="348"/>
      <c r="X254" s="348"/>
      <c r="AL254" s="348"/>
      <c r="AM254" s="75"/>
      <c r="AN254" s="75"/>
      <c r="AO254" s="530"/>
      <c r="AP254" s="75"/>
      <c r="AQ254" s="75"/>
      <c r="AR254" s="75"/>
      <c r="AS254" s="75"/>
      <c r="AT254" s="75"/>
      <c r="AU254" s="75"/>
      <c r="AV254" s="75"/>
      <c r="AW254" s="75"/>
      <c r="AX254" s="75"/>
      <c r="AY254" s="75"/>
      <c r="AZ254" s="75"/>
      <c r="BA254" s="7"/>
      <c r="BB254" s="7"/>
      <c r="BC254" s="7"/>
      <c r="BD254" s="200"/>
      <c r="BE254" s="7"/>
      <c r="BF254" s="7"/>
      <c r="BG254" s="7"/>
      <c r="BH254" s="7"/>
      <c r="BI254" s="7"/>
      <c r="BJ254" s="7"/>
      <c r="BK254" s="7"/>
      <c r="BL254" s="7"/>
      <c r="BM254" s="7"/>
      <c r="BN254" s="165"/>
      <c r="BO254" s="165"/>
      <c r="BP254" s="7"/>
      <c r="BQ254" s="7"/>
      <c r="BR254" s="7"/>
      <c r="BS254" s="7"/>
      <c r="BT254" s="7"/>
      <c r="CH254" s="7"/>
      <c r="CI254" s="7"/>
      <c r="CJ254" s="7"/>
      <c r="CK254" s="198"/>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row>
    <row r="255" spans="1:114">
      <c r="A255" s="7"/>
      <c r="B255" s="201"/>
      <c r="C255" s="198"/>
      <c r="D255" s="7"/>
      <c r="E255" s="7"/>
      <c r="F255" s="7"/>
      <c r="G255" s="7"/>
      <c r="H255" s="7"/>
      <c r="I255" s="7"/>
      <c r="J255" s="7"/>
      <c r="K255" s="7"/>
      <c r="L255" s="7"/>
      <c r="M255" s="7"/>
      <c r="N255" s="7"/>
      <c r="O255" s="7"/>
      <c r="P255" s="7"/>
      <c r="Q255" s="7"/>
      <c r="R255" s="513"/>
      <c r="S255" s="513"/>
      <c r="T255" s="348"/>
      <c r="U255" s="348"/>
      <c r="V255" s="348"/>
      <c r="W255" s="348"/>
      <c r="X255" s="348"/>
      <c r="AL255" s="348"/>
      <c r="AM255" s="75"/>
      <c r="AN255" s="75"/>
      <c r="AO255" s="530"/>
      <c r="AP255" s="75"/>
      <c r="AQ255" s="75"/>
      <c r="AR255" s="75"/>
      <c r="AS255" s="75"/>
      <c r="AT255" s="75"/>
      <c r="AU255" s="75"/>
      <c r="AV255" s="75"/>
      <c r="AW255" s="75"/>
      <c r="AX255" s="75"/>
      <c r="AY255" s="75"/>
      <c r="AZ255" s="75"/>
      <c r="BA255" s="7"/>
      <c r="BB255" s="7"/>
      <c r="BC255" s="7"/>
      <c r="BD255" s="200"/>
      <c r="BE255" s="7"/>
      <c r="BF255" s="7"/>
      <c r="BG255" s="7"/>
      <c r="BH255" s="7"/>
      <c r="BI255" s="7"/>
      <c r="BJ255" s="7"/>
      <c r="BK255" s="7"/>
      <c r="BL255" s="7"/>
      <c r="BM255" s="7"/>
      <c r="BN255" s="165"/>
      <c r="BO255" s="165"/>
      <c r="BP255" s="7"/>
      <c r="BQ255" s="7"/>
      <c r="BR255" s="7"/>
      <c r="BS255" s="7"/>
      <c r="BT255" s="7"/>
      <c r="CH255" s="7"/>
      <c r="CI255" s="7"/>
      <c r="CJ255" s="7"/>
      <c r="CK255" s="198"/>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row>
    <row r="256" spans="1:114">
      <c r="A256" s="7"/>
      <c r="B256" s="201"/>
      <c r="C256" s="198"/>
      <c r="D256" s="7"/>
      <c r="E256" s="7"/>
      <c r="F256" s="7"/>
      <c r="G256" s="7"/>
      <c r="H256" s="200"/>
      <c r="I256" s="7"/>
      <c r="J256" s="7"/>
      <c r="R256" s="513"/>
      <c r="S256" s="513"/>
      <c r="T256" s="348"/>
      <c r="U256" s="348"/>
      <c r="V256" s="348"/>
      <c r="W256" s="348"/>
      <c r="X256" s="348"/>
      <c r="AL256" s="348"/>
      <c r="AM256" s="75"/>
      <c r="AN256" s="75"/>
      <c r="AO256" s="530"/>
      <c r="AP256" s="75"/>
      <c r="AQ256" s="75"/>
      <c r="AR256" s="75"/>
      <c r="AS256" s="75"/>
      <c r="AT256" s="75"/>
      <c r="AU256" s="75"/>
      <c r="AV256" s="75"/>
      <c r="AW256" s="75"/>
      <c r="AX256" s="75"/>
      <c r="AY256" s="75"/>
      <c r="AZ256" s="75"/>
      <c r="BA256" s="7"/>
      <c r="BB256" s="7"/>
      <c r="BC256" s="7"/>
      <c r="BD256" s="200"/>
      <c r="BE256" s="7"/>
      <c r="BF256" s="7"/>
      <c r="BG256" s="7"/>
      <c r="BH256" s="7"/>
      <c r="BI256" s="7"/>
      <c r="BJ256" s="7"/>
      <c r="BK256" s="7"/>
      <c r="BL256" s="7"/>
      <c r="BM256" s="7"/>
      <c r="BN256" s="165"/>
      <c r="BO256" s="165"/>
      <c r="BP256" s="7"/>
      <c r="BQ256" s="7"/>
      <c r="BR256" s="7"/>
      <c r="BS256" s="7"/>
      <c r="BT256" s="7"/>
      <c r="CH256" s="7"/>
      <c r="CI256" s="7"/>
      <c r="CJ256" s="7"/>
      <c r="CK256" s="198"/>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row>
    <row r="257" spans="1:114">
      <c r="A257" s="7"/>
      <c r="B257" s="201"/>
      <c r="C257" s="198"/>
      <c r="D257" s="7"/>
      <c r="E257" s="7"/>
      <c r="AN257" s="75"/>
      <c r="AO257" s="530"/>
      <c r="AP257" s="75"/>
      <c r="AQ257" s="75"/>
      <c r="AR257" s="75"/>
      <c r="AS257" s="75"/>
      <c r="AT257" s="75"/>
      <c r="AU257" s="75"/>
      <c r="AV257" s="75"/>
      <c r="AW257" s="75"/>
      <c r="AX257" s="75"/>
      <c r="AY257" s="75"/>
      <c r="AZ257" s="75"/>
      <c r="BA257" s="7"/>
      <c r="BB257" s="7"/>
      <c r="BC257" s="7"/>
      <c r="BD257" s="200"/>
      <c r="BE257" s="7"/>
      <c r="BF257" s="7"/>
      <c r="BG257" s="7"/>
      <c r="BH257" s="7"/>
      <c r="BI257" s="7"/>
      <c r="BJ257" s="7"/>
      <c r="BK257" s="7"/>
      <c r="BL257" s="7"/>
      <c r="BM257" s="7"/>
      <c r="BN257" s="165"/>
      <c r="BO257" s="165"/>
      <c r="BP257" s="7"/>
      <c r="BQ257" s="7"/>
      <c r="BR257" s="7"/>
      <c r="BS257" s="7"/>
      <c r="BT257" s="7"/>
      <c r="CH257" s="7"/>
      <c r="CI257" s="7"/>
      <c r="CJ257" s="7"/>
      <c r="CK257" s="198"/>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row>
    <row r="258" spans="1:114">
      <c r="A258" s="7"/>
      <c r="B258" s="201"/>
      <c r="C258" s="198"/>
      <c r="D258" s="7"/>
      <c r="E258" s="7"/>
      <c r="AN258" s="75"/>
      <c r="AO258" s="530"/>
      <c r="AP258" s="75"/>
      <c r="AQ258" s="75"/>
      <c r="AR258" s="75"/>
      <c r="AS258" s="75"/>
      <c r="AT258" s="75"/>
      <c r="AU258" s="75"/>
      <c r="AV258" s="75"/>
      <c r="AW258" s="75"/>
      <c r="AX258" s="75"/>
      <c r="AY258" s="75"/>
      <c r="AZ258" s="75"/>
      <c r="BA258" s="7"/>
      <c r="BB258" s="7"/>
      <c r="BC258" s="7"/>
      <c r="BD258" s="200"/>
      <c r="BE258" s="7"/>
      <c r="BF258" s="7"/>
      <c r="BG258" s="7"/>
      <c r="BH258" s="7"/>
      <c r="BI258" s="7"/>
      <c r="BJ258" s="7"/>
      <c r="BK258" s="7"/>
      <c r="BL258" s="7"/>
      <c r="BM258" s="7"/>
      <c r="BN258" s="165"/>
      <c r="BO258" s="165"/>
      <c r="BP258" s="7"/>
      <c r="BQ258" s="7"/>
      <c r="BR258" s="7"/>
      <c r="BS258" s="7"/>
      <c r="BT258" s="7"/>
      <c r="CH258" s="7"/>
      <c r="CI258" s="7"/>
      <c r="CJ258" s="7"/>
      <c r="CK258" s="198"/>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row>
    <row r="259" spans="1:114" ht="13.5" customHeight="1">
      <c r="A259" s="7"/>
      <c r="B259" s="7"/>
      <c r="C259" s="7"/>
      <c r="D259" s="7"/>
      <c r="E259" s="7"/>
      <c r="AN259" s="75"/>
      <c r="AO259" s="530"/>
      <c r="AP259" s="75"/>
      <c r="AQ259" s="75"/>
      <c r="AR259" s="75"/>
      <c r="AS259" s="75"/>
      <c r="AT259" s="75"/>
      <c r="AU259" s="75"/>
      <c r="AV259" s="75"/>
      <c r="AW259" s="75"/>
      <c r="AX259" s="75"/>
      <c r="AY259" s="75"/>
      <c r="AZ259" s="75"/>
      <c r="BA259" s="7"/>
      <c r="BB259" s="7"/>
      <c r="BC259" s="7"/>
      <c r="BD259" s="7"/>
      <c r="BE259" s="7"/>
      <c r="BF259" s="7"/>
      <c r="BG259" s="7"/>
      <c r="BH259" s="7"/>
      <c r="BI259" s="7"/>
      <c r="BJ259" s="7"/>
      <c r="BK259" s="7"/>
      <c r="BL259" s="7"/>
      <c r="BM259" s="7"/>
      <c r="BN259" s="165"/>
      <c r="BO259" s="165"/>
      <c r="BP259" s="7"/>
      <c r="BQ259" s="7"/>
      <c r="BR259" s="7"/>
      <c r="BS259" s="7"/>
      <c r="BT259" s="7"/>
      <c r="CH259" s="7"/>
      <c r="CI259" s="7"/>
      <c r="CJ259" s="7"/>
      <c r="CK259" s="198"/>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row>
    <row r="260" spans="1:114">
      <c r="A260" s="7"/>
      <c r="B260" s="201"/>
      <c r="C260" s="198"/>
      <c r="D260" s="7"/>
      <c r="E260" s="7"/>
      <c r="AN260" s="75"/>
      <c r="AO260" s="530"/>
      <c r="AP260" s="75"/>
      <c r="AQ260" s="75"/>
      <c r="AR260" s="75"/>
      <c r="AS260" s="75"/>
      <c r="AT260" s="75"/>
      <c r="AU260" s="75"/>
      <c r="AV260" s="75"/>
      <c r="AW260" s="75"/>
      <c r="AX260" s="75"/>
      <c r="AY260" s="75"/>
      <c r="AZ260" s="75"/>
      <c r="BA260" s="7"/>
      <c r="BB260" s="7"/>
      <c r="BD260" s="200"/>
      <c r="BE260" s="7"/>
      <c r="BF260" s="7"/>
      <c r="BG260" s="7"/>
      <c r="BH260" s="7"/>
      <c r="BI260" s="7"/>
      <c r="BJ260" s="7"/>
      <c r="BK260" s="7"/>
      <c r="BL260" s="7"/>
      <c r="BM260" s="7"/>
      <c r="BN260" s="165"/>
      <c r="BO260" s="165"/>
      <c r="BP260" s="7"/>
      <c r="BQ260" s="7"/>
      <c r="BR260" s="7"/>
      <c r="BS260" s="7"/>
      <c r="BT260" s="7"/>
      <c r="CH260" s="7"/>
      <c r="CI260" s="7"/>
      <c r="CJ260" s="7"/>
      <c r="CK260" s="198"/>
      <c r="CL260" s="7"/>
      <c r="CM260" s="7"/>
      <c r="CN260" s="7"/>
      <c r="CO260" s="7"/>
      <c r="CP260" s="7"/>
      <c r="CQ260" s="7"/>
      <c r="CR260" s="7"/>
      <c r="CS260" s="7"/>
      <c r="CT260" s="7"/>
      <c r="CU260" s="7"/>
      <c r="CV260" s="7"/>
      <c r="CW260" s="7"/>
      <c r="CX260" s="7"/>
    </row>
  </sheetData>
  <sheetProtection password="D779" sheet="1" objects="1" scenarios="1"/>
  <mergeCells count="37">
    <mergeCell ref="A91:D91"/>
    <mergeCell ref="A85:D85"/>
    <mergeCell ref="A86:D86"/>
    <mergeCell ref="A87:D87"/>
    <mergeCell ref="A88:D88"/>
    <mergeCell ref="A89:D89"/>
    <mergeCell ref="A90:D90"/>
    <mergeCell ref="A84:D84"/>
    <mergeCell ref="CA10:CB10"/>
    <mergeCell ref="CC10:CD10"/>
    <mergeCell ref="CE10:CF10"/>
    <mergeCell ref="A76:D76"/>
    <mergeCell ref="A77:D77"/>
    <mergeCell ref="A78:D78"/>
    <mergeCell ref="BY10:BZ10"/>
    <mergeCell ref="A79:D79"/>
    <mergeCell ref="A80:D80"/>
    <mergeCell ref="A81:D81"/>
    <mergeCell ref="A82:D82"/>
    <mergeCell ref="A83:D83"/>
    <mergeCell ref="Y10:Z10"/>
    <mergeCell ref="AA10:AB10"/>
    <mergeCell ref="AC10:AD10"/>
    <mergeCell ref="C7:D7"/>
    <mergeCell ref="C8:D8"/>
    <mergeCell ref="C9:D9"/>
    <mergeCell ref="BU10:BV10"/>
    <mergeCell ref="BW10:BX10"/>
    <mergeCell ref="AE10:AF10"/>
    <mergeCell ref="AG10:AH10"/>
    <mergeCell ref="AI10:AJ10"/>
    <mergeCell ref="C6:D6"/>
    <mergeCell ref="C1:D1"/>
    <mergeCell ref="C2:D2"/>
    <mergeCell ref="C3:D3"/>
    <mergeCell ref="C4:D4"/>
    <mergeCell ref="C5:D5"/>
  </mergeCells>
  <conditionalFormatting sqref="C16 C26 C35 C38 C50 C11 C62">
    <cfRule type="cellIs" dxfId="20" priority="21" operator="equal">
      <formula>"Bezeichnung eintragen"</formula>
    </cfRule>
  </conditionalFormatting>
  <conditionalFormatting sqref="C4:D4">
    <cfRule type="cellIs" dxfId="19" priority="20" operator="equal">
      <formula>0</formula>
    </cfRule>
  </conditionalFormatting>
  <conditionalFormatting sqref="CK11 CK16 CK26 CK35 CK38 CK50 CK62">
    <cfRule type="cellIs" dxfId="18" priority="19" operator="equal">
      <formula>"Bezeichnung eintragen"</formula>
    </cfRule>
  </conditionalFormatting>
  <conditionalFormatting sqref="CK62">
    <cfRule type="cellIs" dxfId="17" priority="18" operator="equal">
      <formula>"Bezeichnung eintragen"</formula>
    </cfRule>
  </conditionalFormatting>
  <conditionalFormatting sqref="CK62">
    <cfRule type="cellIs" dxfId="16" priority="17" operator="equal">
      <formula>"Bezeichnung eintragen"</formula>
    </cfRule>
  </conditionalFormatting>
  <conditionalFormatting sqref="CK62">
    <cfRule type="cellIs" dxfId="15" priority="16" operator="equal">
      <formula>"Bezeichnung eintragen"</formula>
    </cfRule>
  </conditionalFormatting>
  <conditionalFormatting sqref="CK62">
    <cfRule type="cellIs" dxfId="14" priority="15" operator="equal">
      <formula>"Bezeichnung eintragen"</formula>
    </cfRule>
  </conditionalFormatting>
  <conditionalFormatting sqref="CK62">
    <cfRule type="cellIs" dxfId="13" priority="14" operator="equal">
      <formula>"Bezeichnung eintragen"</formula>
    </cfRule>
  </conditionalFormatting>
  <conditionalFormatting sqref="CK62">
    <cfRule type="cellIs" dxfId="12" priority="13" operator="equal">
      <formula>"Bezeichnung eintragen"</formula>
    </cfRule>
  </conditionalFormatting>
  <conditionalFormatting sqref="CK62">
    <cfRule type="cellIs" dxfId="11" priority="12" operator="equal">
      <formula>"Bezeichnung eintragen"</formula>
    </cfRule>
  </conditionalFormatting>
  <conditionalFormatting sqref="CK62">
    <cfRule type="cellIs" dxfId="10" priority="11" operator="equal">
      <formula>"Bezeichnung eintragen"</formula>
    </cfRule>
  </conditionalFormatting>
  <conditionalFormatting sqref="AK58 AO11 AO16 AO26 AO35 AO38">
    <cfRule type="cellIs" dxfId="9" priority="8" operator="equal">
      <formula>"Bezeichnung eintragen"</formula>
    </cfRule>
  </conditionalFormatting>
  <conditionalFormatting sqref="C62">
    <cfRule type="cellIs" dxfId="8" priority="7" operator="equal">
      <formula>"Bezeichnung eintragen"</formula>
    </cfRule>
  </conditionalFormatting>
  <conditionalFormatting sqref="C16 C26 C35 C11 C50 C38">
    <cfRule type="cellIs" dxfId="7" priority="6" operator="equal">
      <formula>"Bezeichnung eintragen"</formula>
    </cfRule>
  </conditionalFormatting>
  <conditionalFormatting sqref="C62">
    <cfRule type="cellIs" dxfId="6" priority="5" operator="equal">
      <formula>"Bezeichnung eintragen"</formula>
    </cfRule>
  </conditionalFormatting>
  <conditionalFormatting sqref="C62">
    <cfRule type="cellIs" dxfId="5" priority="4" operator="equal">
      <formula>"Bezeichnung eintragen"</formula>
    </cfRule>
  </conditionalFormatting>
  <conditionalFormatting sqref="C62">
    <cfRule type="cellIs" dxfId="4" priority="3" operator="equal">
      <formula>"Bezeichnung eintragen"</formula>
    </cfRule>
  </conditionalFormatting>
  <conditionalFormatting sqref="C62">
    <cfRule type="cellIs" dxfId="3" priority="2" operator="equal">
      <formula>"Bezeichnung eintragen"</formula>
    </cfRule>
  </conditionalFormatting>
  <conditionalFormatting sqref="C62">
    <cfRule type="cellIs" dxfId="2" priority="1" operator="equal">
      <formula>"Bezeichnung eintragen"</formula>
    </cfRule>
  </conditionalFormatting>
  <dataValidations count="10">
    <dataValidation type="list" allowBlank="1" showInputMessage="1" showErrorMessage="1" sqref="AZ50 C63" xr:uid="{00000000-0002-0000-0000-000000000000}">
      <formula1>"JA,NEIN,Arbeitsplan,Keine Angabe"</formula1>
    </dataValidation>
    <dataValidation type="list" allowBlank="1" showInputMessage="1" showErrorMessage="1" sqref="C48 C60" xr:uid="{00000000-0002-0000-0000-000001000000}">
      <formula1>"JA,NEIN,Keine Angabe"</formula1>
    </dataValidation>
    <dataValidation type="list" allowBlank="1" showInputMessage="1" showErrorMessage="1" sqref="AZ60 C61 C49 C73" xr:uid="{00000000-0002-0000-0000-000002000000}">
      <formula1>"KEINE,GERING,MITTEL,HOCH,SEHR HOCH,Keine Angabe"</formula1>
    </dataValidation>
    <dataValidation type="list" allowBlank="1" showInputMessage="1" showErrorMessage="1" sqref="C59" xr:uid="{00000000-0002-0000-0000-000003000000}">
      <formula1>"Ja,Nein"</formula1>
    </dataValidation>
    <dataValidation type="list" allowBlank="1" showInputMessage="1" showErrorMessage="1" sqref="C39 C51" xr:uid="{00000000-0002-0000-0000-000004000000}">
      <formula1>"Ja,Nein,Arbeitsplan"</formula1>
    </dataValidation>
    <dataValidation type="list" showInputMessage="1" showErrorMessage="1" sqref="C2:D2" xr:uid="{00000000-0002-0000-0000-000005000000}">
      <formula1>$BV$11:$BV$50</formula1>
    </dataValidation>
    <dataValidation type="list" allowBlank="1" showInputMessage="1" showErrorMessage="1" sqref="C5:D5" xr:uid="{00000000-0002-0000-0000-000006000000}">
      <formula1>$BZ$11:$BZ$50</formula1>
    </dataValidation>
    <dataValidation type="list" showInputMessage="1" showErrorMessage="1" sqref="C6:D6" xr:uid="{00000000-0002-0000-0000-000007000000}">
      <formula1>$CB$11:$CB$50</formula1>
    </dataValidation>
    <dataValidation type="list" allowBlank="1" showInputMessage="1" showErrorMessage="1" sqref="C7:D7" xr:uid="{00000000-0002-0000-0000-000008000000}">
      <formula1>$CF$11:$CF$50</formula1>
    </dataValidation>
    <dataValidation type="list" allowBlank="1" showInputMessage="1" showErrorMessage="1" sqref="C8:D8" xr:uid="{00000000-0002-0000-0000-000009000000}">
      <formula1>$CD$11:$CD$50</formula1>
    </dataValidation>
  </dataValidations>
  <pageMargins left="0.59055118110236227" right="0.59055118110236227" top="0.98425196850393704" bottom="0.6692913385826772" header="0.31496062992125984" footer="0.31496062992125984"/>
  <pageSetup paperSize="9" scale="68" orientation="portrait" r:id="rId1"/>
  <headerFooter>
    <oddHeader>&amp;L&amp;"Arial,Fett"&amp;11Tool für die Erfassung industrieller Lasten 
zur Prüfung einer möglichen Lastflexibilisierung  (Daten)  &amp;"Arial,Standard"   &amp;R&amp;G</oddHeader>
    <oddFooter>&amp;L&amp;"Arial,Fett"&amp;K000000Siemens AG - Siemens(at)WindNODE - Jörn Guder / Kathrin Kunze&amp;"Arial,Standard"&amp;K01+041
Stand: &amp;D - © Siemens AG 2018 - Seite &amp;P&amp;R&amp;K01+043Dieses Tool wurde im Rahmen des vom BMWI geförderten Projektes "WindNODE" erstellt.</oddFooter>
  </headerFooter>
  <ignoredErrors>
    <ignoredError sqref="BV12:CD50 Z49:Z50 Z12:Z48 AB12:AB50 AD12:AD50 AF12:AF50 AH12:AH50" formula="1"/>
  </ignoredError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9"/>
  <sheetViews>
    <sheetView showGridLines="0" zoomScaleNormal="100" workbookViewId="0">
      <selection activeCell="O34" sqref="O34"/>
    </sheetView>
  </sheetViews>
  <sheetFormatPr baseColWidth="10" defaultRowHeight="12.75"/>
  <cols>
    <col min="1" max="11" width="11.42578125" style="1"/>
    <col min="12" max="12" width="24.7109375" style="1" customWidth="1"/>
    <col min="13" max="17" width="11.42578125" style="1"/>
    <col min="18" max="18" width="7" style="1" customWidth="1"/>
    <col min="19" max="19" width="15.5703125" style="1" customWidth="1"/>
    <col min="20" max="16384" width="11.42578125" style="1"/>
  </cols>
  <sheetData>
    <row r="1" spans="1:17" s="547" customFormat="1" ht="18">
      <c r="A1" s="543" t="s">
        <v>244</v>
      </c>
      <c r="B1" s="545"/>
      <c r="C1" s="546"/>
      <c r="D1" s="546"/>
      <c r="E1" s="546"/>
      <c r="F1" s="546"/>
      <c r="G1" s="546"/>
      <c r="H1" s="546"/>
      <c r="I1" s="546"/>
      <c r="J1" s="541"/>
      <c r="K1" s="546"/>
      <c r="L1" s="546"/>
      <c r="M1" s="546"/>
      <c r="N1" s="546"/>
      <c r="P1" s="541"/>
      <c r="Q1" s="541"/>
    </row>
    <row r="2" spans="1:17" s="544" customFormat="1" ht="15.75">
      <c r="A2" s="548" t="s">
        <v>243</v>
      </c>
      <c r="F2" s="549">
        <f>Lasterfassungstool!C2</f>
        <v>0</v>
      </c>
    </row>
    <row r="3" spans="1:17" ht="27" customHeight="1"/>
    <row r="7" spans="1:17">
      <c r="M7" s="335" t="s">
        <v>163</v>
      </c>
    </row>
    <row r="8" spans="1:17">
      <c r="M8" s="336" t="s">
        <v>164</v>
      </c>
    </row>
    <row r="9" spans="1:17" ht="12.75" customHeight="1">
      <c r="M9" s="584">
        <f>Lasterfassungstool!AK32</f>
        <v>0</v>
      </c>
    </row>
    <row r="10" spans="1:17" ht="12.75" customHeight="1">
      <c r="M10" s="585"/>
    </row>
    <row r="11" spans="1:17">
      <c r="M11" s="337" t="s">
        <v>165</v>
      </c>
    </row>
    <row r="15" spans="1:17">
      <c r="M15" s="336" t="s">
        <v>249</v>
      </c>
    </row>
    <row r="16" spans="1:17" ht="12.75" customHeight="1">
      <c r="M16" s="586">
        <f>Lasterfassungstool!AK10*1000</f>
        <v>0</v>
      </c>
    </row>
    <row r="17" spans="13:13" ht="12.75" customHeight="1">
      <c r="M17" s="587"/>
    </row>
    <row r="18" spans="13:13">
      <c r="M18" s="337"/>
    </row>
    <row r="22" spans="13:13">
      <c r="M22" s="336" t="s">
        <v>250</v>
      </c>
    </row>
    <row r="23" spans="13:13">
      <c r="M23" s="588">
        <f>Lasterfassungstool!AK11*1000</f>
        <v>0</v>
      </c>
    </row>
    <row r="24" spans="13:13">
      <c r="M24" s="589"/>
    </row>
    <row r="25" spans="13:13">
      <c r="M25" s="337"/>
    </row>
    <row r="38" spans="1:21">
      <c r="M38" s="339"/>
    </row>
    <row r="41" spans="1:21">
      <c r="A41" s="338"/>
      <c r="B41" s="339"/>
      <c r="C41" s="339"/>
      <c r="D41" s="339"/>
      <c r="E41" s="339"/>
      <c r="F41" s="339"/>
      <c r="G41" s="339"/>
      <c r="H41" s="339"/>
      <c r="I41" s="339"/>
      <c r="J41" s="339"/>
      <c r="K41" s="339"/>
      <c r="L41" s="339"/>
      <c r="N41" s="339"/>
      <c r="O41" s="339"/>
      <c r="P41" s="339"/>
      <c r="Q41" s="339"/>
      <c r="R41" s="334"/>
      <c r="T41" s="334"/>
      <c r="U41" s="334"/>
    </row>
    <row r="48" spans="1:21">
      <c r="A48" s="542" t="s">
        <v>242</v>
      </c>
    </row>
    <row r="49" spans="19:19">
      <c r="S49" s="334"/>
    </row>
  </sheetData>
  <sheetProtection password="D779" sheet="1" objects="1" scenarios="1"/>
  <mergeCells count="3">
    <mergeCell ref="M9:M10"/>
    <mergeCell ref="M16:M17"/>
    <mergeCell ref="M23:M24"/>
  </mergeCells>
  <pageMargins left="0.70866141732283472" right="0.70866141732283472" top="0.78740157480314965" bottom="0.78740157480314965" header="0.31496062992125984" footer="0.31496062992125984"/>
  <pageSetup paperSize="9" scale="75" orientation="landscape" horizontalDpi="300" verticalDpi="0" r:id="rId1"/>
  <headerFooter>
    <oddHeader>&amp;R&amp;G</oddHeader>
    <oddFooter>&amp;L&amp;"Arial,Fett"&amp;K000000Siemens AG - Siemens(at)WindNODE - Jörn Guder / Kathrin Kunze&amp;"Arial,Standard"&amp;K01+046
Stand: &amp;D - © Siemens AG 2018 Version: V14&amp;R&amp;K01+048Dieses Tool wurde im Rahmen des vom BMWI geförderten Projektes "WindNODE" erstellt.</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W74"/>
  <sheetViews>
    <sheetView showGridLines="0" zoomScale="55" zoomScaleNormal="55" workbookViewId="0">
      <pane xSplit="1" ySplit="1" topLeftCell="B2" activePane="bottomRight" state="frozenSplit"/>
      <selection pane="topRight" activeCell="B1" sqref="B1"/>
      <selection pane="bottomLeft" activeCell="A2" sqref="A2"/>
      <selection pane="bottomRight" activeCell="D27" sqref="D27"/>
    </sheetView>
  </sheetViews>
  <sheetFormatPr baseColWidth="10" defaultColWidth="11.42578125" defaultRowHeight="15"/>
  <cols>
    <col min="1" max="1" width="5.28515625" style="6" customWidth="1"/>
    <col min="2" max="2" width="40.5703125" style="3" customWidth="1"/>
    <col min="3" max="3" width="6.140625" style="3" customWidth="1"/>
    <col min="4" max="4" width="75.85546875" style="3" customWidth="1"/>
    <col min="5" max="5" width="6.5703125" style="3" customWidth="1"/>
    <col min="6" max="6" width="34.140625" style="3" customWidth="1"/>
    <col min="7" max="7" width="6.85546875" style="3" customWidth="1"/>
    <col min="8" max="8" width="43.28515625" style="3" customWidth="1"/>
    <col min="9" max="9" width="5.28515625" style="3" customWidth="1"/>
    <col min="10" max="10" width="43.85546875" style="3" customWidth="1"/>
    <col min="11" max="11" width="6.5703125" style="3" customWidth="1"/>
    <col min="12" max="12" width="30.7109375" style="3" customWidth="1"/>
    <col min="13" max="13" width="10.7109375" style="3" customWidth="1"/>
    <col min="14" max="16384" width="11.42578125" style="3"/>
  </cols>
  <sheetData>
    <row r="1" spans="1:23" s="21" customFormat="1" ht="45.75" customHeight="1">
      <c r="A1" s="592" t="s">
        <v>158</v>
      </c>
      <c r="B1" s="593"/>
      <c r="C1" s="590" t="s">
        <v>26</v>
      </c>
      <c r="D1" s="594"/>
      <c r="E1" s="592" t="s">
        <v>155</v>
      </c>
      <c r="F1" s="593"/>
      <c r="G1" s="592" t="s">
        <v>156</v>
      </c>
      <c r="H1" s="593"/>
      <c r="I1" s="592" t="s">
        <v>157</v>
      </c>
      <c r="J1" s="595"/>
      <c r="K1" s="590" t="s">
        <v>66</v>
      </c>
      <c r="L1" s="591"/>
      <c r="M1" s="175"/>
      <c r="N1" s="176"/>
      <c r="O1" s="166"/>
      <c r="P1" s="166"/>
      <c r="Q1" s="166"/>
      <c r="R1" s="166"/>
      <c r="S1" s="166"/>
      <c r="T1" s="166"/>
      <c r="U1" s="166"/>
      <c r="V1" s="166"/>
      <c r="W1" s="166"/>
    </row>
    <row r="2" spans="1:23" s="20" customFormat="1" ht="48" customHeight="1">
      <c r="A2" s="215">
        <v>1</v>
      </c>
      <c r="B2" s="556" t="s">
        <v>166</v>
      </c>
      <c r="C2" s="557">
        <v>1</v>
      </c>
      <c r="D2" s="558" t="s">
        <v>43</v>
      </c>
      <c r="E2" s="557">
        <v>1</v>
      </c>
      <c r="F2" s="559" t="s">
        <v>39</v>
      </c>
      <c r="G2" s="557">
        <v>1</v>
      </c>
      <c r="H2" s="559" t="s">
        <v>46</v>
      </c>
      <c r="I2" s="557">
        <v>1</v>
      </c>
      <c r="J2" s="559" t="s">
        <v>57</v>
      </c>
      <c r="K2" s="557">
        <v>1</v>
      </c>
      <c r="L2" s="560" t="s">
        <v>69</v>
      </c>
      <c r="M2" s="177"/>
      <c r="N2" s="177"/>
      <c r="O2" s="167"/>
      <c r="P2" s="167"/>
      <c r="Q2" s="167"/>
      <c r="R2" s="167"/>
      <c r="S2" s="167"/>
      <c r="T2" s="167"/>
      <c r="U2" s="167"/>
      <c r="V2" s="167"/>
      <c r="W2" s="167"/>
    </row>
    <row r="3" spans="1:23" s="20" customFormat="1" ht="48" customHeight="1">
      <c r="A3" s="215">
        <f>A2+1</f>
        <v>2</v>
      </c>
      <c r="B3" s="556" t="s">
        <v>226</v>
      </c>
      <c r="C3" s="557">
        <f>C2+1</f>
        <v>2</v>
      </c>
      <c r="D3" s="558" t="s">
        <v>42</v>
      </c>
      <c r="E3" s="557">
        <f>E2+1</f>
        <v>2</v>
      </c>
      <c r="F3" s="559" t="s">
        <v>38</v>
      </c>
      <c r="G3" s="557">
        <f>G2+1</f>
        <v>2</v>
      </c>
      <c r="H3" s="559" t="s">
        <v>47</v>
      </c>
      <c r="I3" s="557">
        <f>I2+1</f>
        <v>2</v>
      </c>
      <c r="J3" s="559" t="s">
        <v>58</v>
      </c>
      <c r="K3" s="557">
        <f>K2+1</f>
        <v>2</v>
      </c>
      <c r="L3" s="560" t="s">
        <v>67</v>
      </c>
      <c r="M3" s="177"/>
      <c r="N3" s="177"/>
      <c r="O3" s="167"/>
      <c r="P3" s="167"/>
      <c r="Q3" s="167"/>
      <c r="R3" s="167"/>
      <c r="S3" s="167"/>
      <c r="T3" s="167"/>
      <c r="U3" s="167"/>
      <c r="V3" s="167"/>
      <c r="W3" s="167"/>
    </row>
    <row r="4" spans="1:23" s="20" customFormat="1" ht="48" customHeight="1">
      <c r="A4" s="215">
        <f t="shared" ref="A4:A41" si="0">A3+1</f>
        <v>3</v>
      </c>
      <c r="B4" s="556" t="s">
        <v>227</v>
      </c>
      <c r="C4" s="557">
        <f t="shared" ref="C4:C41" si="1">C3+1</f>
        <v>3</v>
      </c>
      <c r="D4" s="558" t="s">
        <v>41</v>
      </c>
      <c r="E4" s="557">
        <f t="shared" ref="E4:E39" si="2">E3+1</f>
        <v>3</v>
      </c>
      <c r="F4" s="559" t="s">
        <v>37</v>
      </c>
      <c r="G4" s="557">
        <f t="shared" ref="G4:G39" si="3">G3+1</f>
        <v>3</v>
      </c>
      <c r="H4" s="559" t="s">
        <v>142</v>
      </c>
      <c r="I4" s="557">
        <f t="shared" ref="I4:I39" si="4">I3+1</f>
        <v>3</v>
      </c>
      <c r="J4" s="559" t="s">
        <v>59</v>
      </c>
      <c r="K4" s="557">
        <f t="shared" ref="K4:K41" si="5">K3+1</f>
        <v>3</v>
      </c>
      <c r="L4" s="560" t="s">
        <v>68</v>
      </c>
      <c r="M4" s="177"/>
      <c r="N4" s="177"/>
      <c r="O4" s="167"/>
      <c r="P4" s="167"/>
      <c r="Q4" s="167"/>
      <c r="R4" s="167"/>
      <c r="S4" s="167"/>
      <c r="T4" s="167"/>
      <c r="U4" s="167"/>
      <c r="V4" s="167"/>
      <c r="W4" s="167"/>
    </row>
    <row r="5" spans="1:23" s="20" customFormat="1" ht="48" customHeight="1">
      <c r="A5" s="215">
        <f t="shared" si="0"/>
        <v>4</v>
      </c>
      <c r="B5" s="556" t="s">
        <v>152</v>
      </c>
      <c r="C5" s="557">
        <f t="shared" si="1"/>
        <v>4</v>
      </c>
      <c r="D5" s="558" t="s">
        <v>40</v>
      </c>
      <c r="E5" s="557">
        <f t="shared" si="2"/>
        <v>4</v>
      </c>
      <c r="F5" s="559" t="s">
        <v>36</v>
      </c>
      <c r="G5" s="557">
        <f t="shared" si="3"/>
        <v>4</v>
      </c>
      <c r="H5" s="559" t="s">
        <v>143</v>
      </c>
      <c r="I5" s="557">
        <f t="shared" si="4"/>
        <v>4</v>
      </c>
      <c r="J5" s="559" t="s">
        <v>60</v>
      </c>
      <c r="K5" s="557">
        <f t="shared" si="5"/>
        <v>4</v>
      </c>
      <c r="L5" s="560"/>
      <c r="M5" s="177"/>
      <c r="N5" s="177"/>
      <c r="O5" s="167"/>
      <c r="P5" s="167"/>
      <c r="Q5" s="167"/>
      <c r="R5" s="167"/>
      <c r="S5" s="167"/>
      <c r="T5" s="167"/>
      <c r="U5" s="167"/>
      <c r="V5" s="167"/>
      <c r="W5" s="167"/>
    </row>
    <row r="6" spans="1:23" s="20" customFormat="1" ht="48" customHeight="1">
      <c r="A6" s="215">
        <f t="shared" si="0"/>
        <v>5</v>
      </c>
      <c r="B6" s="556" t="s">
        <v>151</v>
      </c>
      <c r="C6" s="557">
        <f t="shared" si="1"/>
        <v>5</v>
      </c>
      <c r="D6" s="561" t="s">
        <v>77</v>
      </c>
      <c r="E6" s="557">
        <f t="shared" si="2"/>
        <v>5</v>
      </c>
      <c r="F6" s="559" t="s">
        <v>35</v>
      </c>
      <c r="G6" s="557">
        <f t="shared" si="3"/>
        <v>5</v>
      </c>
      <c r="H6" s="559" t="s">
        <v>145</v>
      </c>
      <c r="I6" s="557">
        <f t="shared" si="4"/>
        <v>5</v>
      </c>
      <c r="J6" s="559" t="s">
        <v>72</v>
      </c>
      <c r="K6" s="557">
        <f t="shared" si="5"/>
        <v>5</v>
      </c>
      <c r="L6" s="560"/>
      <c r="M6" s="178"/>
      <c r="N6" s="177"/>
      <c r="O6" s="167"/>
      <c r="P6" s="167"/>
      <c r="Q6" s="167"/>
      <c r="R6" s="167"/>
      <c r="S6" s="167"/>
      <c r="T6" s="167"/>
      <c r="U6" s="167"/>
      <c r="V6" s="167"/>
      <c r="W6" s="167"/>
    </row>
    <row r="7" spans="1:23" s="20" customFormat="1" ht="48" customHeight="1">
      <c r="A7" s="215">
        <f t="shared" si="0"/>
        <v>6</v>
      </c>
      <c r="B7" s="556" t="s">
        <v>150</v>
      </c>
      <c r="C7" s="557">
        <f t="shared" si="1"/>
        <v>6</v>
      </c>
      <c r="D7" s="561" t="s">
        <v>78</v>
      </c>
      <c r="E7" s="557">
        <f t="shared" si="2"/>
        <v>6</v>
      </c>
      <c r="F7" s="559" t="s">
        <v>34</v>
      </c>
      <c r="G7" s="557">
        <f t="shared" si="3"/>
        <v>6</v>
      </c>
      <c r="H7" s="559" t="s">
        <v>49</v>
      </c>
      <c r="I7" s="557">
        <f t="shared" si="4"/>
        <v>6</v>
      </c>
      <c r="J7" s="559" t="s">
        <v>61</v>
      </c>
      <c r="K7" s="557">
        <f t="shared" si="5"/>
        <v>6</v>
      </c>
      <c r="L7" s="560"/>
      <c r="M7" s="177"/>
      <c r="N7" s="177"/>
      <c r="O7" s="167"/>
      <c r="P7" s="167"/>
      <c r="Q7" s="167"/>
      <c r="R7" s="167"/>
      <c r="S7" s="167"/>
      <c r="T7" s="167"/>
      <c r="U7" s="167"/>
      <c r="V7" s="167"/>
      <c r="W7" s="167"/>
    </row>
    <row r="8" spans="1:23" s="20" customFormat="1" ht="48" customHeight="1">
      <c r="A8" s="215">
        <f t="shared" si="0"/>
        <v>7</v>
      </c>
      <c r="B8" s="556" t="s">
        <v>149</v>
      </c>
      <c r="C8" s="557">
        <f t="shared" si="1"/>
        <v>7</v>
      </c>
      <c r="D8" s="561" t="s">
        <v>79</v>
      </c>
      <c r="E8" s="557">
        <f t="shared" si="2"/>
        <v>7</v>
      </c>
      <c r="F8" s="559" t="s">
        <v>33</v>
      </c>
      <c r="G8" s="557">
        <f t="shared" si="3"/>
        <v>7</v>
      </c>
      <c r="H8" s="559" t="s">
        <v>48</v>
      </c>
      <c r="I8" s="557">
        <f t="shared" si="4"/>
        <v>7</v>
      </c>
      <c r="J8" s="559" t="s">
        <v>62</v>
      </c>
      <c r="K8" s="557">
        <f t="shared" si="5"/>
        <v>7</v>
      </c>
      <c r="L8" s="560"/>
      <c r="M8" s="177"/>
      <c r="N8" s="177"/>
      <c r="O8" s="167"/>
      <c r="P8" s="167"/>
      <c r="Q8" s="167"/>
      <c r="R8" s="167"/>
      <c r="S8" s="167"/>
      <c r="T8" s="167"/>
      <c r="U8" s="167"/>
      <c r="V8" s="167"/>
      <c r="W8" s="167"/>
    </row>
    <row r="9" spans="1:23" s="20" customFormat="1" ht="48" customHeight="1">
      <c r="A9" s="215">
        <f t="shared" si="0"/>
        <v>8</v>
      </c>
      <c r="B9" s="556" t="s">
        <v>148</v>
      </c>
      <c r="C9" s="557">
        <f t="shared" si="1"/>
        <v>8</v>
      </c>
      <c r="D9" s="558"/>
      <c r="E9" s="557">
        <f t="shared" si="2"/>
        <v>8</v>
      </c>
      <c r="F9" s="559" t="s">
        <v>32</v>
      </c>
      <c r="G9" s="557">
        <f t="shared" si="3"/>
        <v>8</v>
      </c>
      <c r="H9" s="559" t="s">
        <v>50</v>
      </c>
      <c r="I9" s="557">
        <f t="shared" si="4"/>
        <v>8</v>
      </c>
      <c r="J9" s="559" t="s">
        <v>63</v>
      </c>
      <c r="K9" s="557">
        <f t="shared" si="5"/>
        <v>8</v>
      </c>
      <c r="L9" s="560"/>
      <c r="M9" s="177"/>
      <c r="N9" s="177"/>
      <c r="O9" s="167"/>
      <c r="P9" s="167"/>
      <c r="Q9" s="167"/>
      <c r="R9" s="167"/>
      <c r="S9" s="167"/>
      <c r="T9" s="167"/>
      <c r="U9" s="167"/>
      <c r="V9" s="167"/>
      <c r="W9" s="167"/>
    </row>
    <row r="10" spans="1:23" s="20" customFormat="1" ht="48" customHeight="1">
      <c r="A10" s="215">
        <f t="shared" si="0"/>
        <v>9</v>
      </c>
      <c r="B10" s="556" t="s">
        <v>147</v>
      </c>
      <c r="C10" s="557">
        <f t="shared" si="1"/>
        <v>9</v>
      </c>
      <c r="D10" s="558"/>
      <c r="E10" s="557">
        <f t="shared" si="2"/>
        <v>9</v>
      </c>
      <c r="F10" s="559" t="s">
        <v>31</v>
      </c>
      <c r="G10" s="557">
        <f t="shared" si="3"/>
        <v>9</v>
      </c>
      <c r="H10" s="559" t="s">
        <v>51</v>
      </c>
      <c r="I10" s="557">
        <f t="shared" si="4"/>
        <v>9</v>
      </c>
      <c r="J10" s="559" t="s">
        <v>64</v>
      </c>
      <c r="K10" s="557">
        <f t="shared" si="5"/>
        <v>9</v>
      </c>
      <c r="L10" s="560"/>
      <c r="M10" s="177"/>
      <c r="N10" s="177"/>
      <c r="O10" s="167"/>
      <c r="P10" s="167"/>
      <c r="Q10" s="167"/>
      <c r="R10" s="167"/>
      <c r="S10" s="167"/>
      <c r="T10" s="167"/>
      <c r="U10" s="167"/>
      <c r="V10" s="167"/>
      <c r="W10" s="167"/>
    </row>
    <row r="11" spans="1:23" s="20" customFormat="1" ht="48" customHeight="1">
      <c r="A11" s="215">
        <f t="shared" si="0"/>
        <v>10</v>
      </c>
      <c r="B11" s="556" t="s">
        <v>153</v>
      </c>
      <c r="C11" s="557">
        <f t="shared" si="1"/>
        <v>10</v>
      </c>
      <c r="D11" s="560"/>
      <c r="E11" s="557">
        <f t="shared" si="2"/>
        <v>10</v>
      </c>
      <c r="F11" s="559" t="s">
        <v>30</v>
      </c>
      <c r="G11" s="557">
        <f t="shared" si="3"/>
        <v>10</v>
      </c>
      <c r="H11" s="559" t="s">
        <v>52</v>
      </c>
      <c r="I11" s="557">
        <f t="shared" si="4"/>
        <v>10</v>
      </c>
      <c r="J11" s="559" t="s">
        <v>65</v>
      </c>
      <c r="K11" s="557">
        <f t="shared" si="5"/>
        <v>10</v>
      </c>
      <c r="L11" s="560"/>
      <c r="M11" s="177"/>
      <c r="N11" s="177"/>
      <c r="O11" s="167"/>
      <c r="P11" s="167"/>
      <c r="Q11" s="167"/>
      <c r="R11" s="167"/>
      <c r="S11" s="167"/>
      <c r="T11" s="167"/>
      <c r="U11" s="167"/>
      <c r="V11" s="167"/>
      <c r="W11" s="167"/>
    </row>
    <row r="12" spans="1:23" s="20" customFormat="1" ht="48" customHeight="1">
      <c r="A12" s="215">
        <f t="shared" si="0"/>
        <v>11</v>
      </c>
      <c r="B12" s="559"/>
      <c r="C12" s="557">
        <f t="shared" si="1"/>
        <v>11</v>
      </c>
      <c r="D12" s="560"/>
      <c r="E12" s="557">
        <f t="shared" si="2"/>
        <v>11</v>
      </c>
      <c r="F12" s="559" t="s">
        <v>44</v>
      </c>
      <c r="G12" s="557">
        <f t="shared" si="3"/>
        <v>11</v>
      </c>
      <c r="H12" s="559" t="s">
        <v>81</v>
      </c>
      <c r="I12" s="557">
        <f t="shared" si="4"/>
        <v>11</v>
      </c>
      <c r="J12" s="559" t="s">
        <v>84</v>
      </c>
      <c r="K12" s="557">
        <f t="shared" si="5"/>
        <v>11</v>
      </c>
      <c r="L12" s="560"/>
      <c r="M12" s="177"/>
      <c r="N12" s="177"/>
      <c r="O12" s="167"/>
      <c r="P12" s="167"/>
      <c r="Q12" s="167"/>
      <c r="R12" s="167"/>
      <c r="S12" s="167"/>
      <c r="T12" s="167"/>
      <c r="U12" s="167"/>
      <c r="V12" s="167"/>
      <c r="W12" s="167"/>
    </row>
    <row r="13" spans="1:23" s="20" customFormat="1" ht="48" customHeight="1">
      <c r="A13" s="215">
        <f t="shared" si="0"/>
        <v>12</v>
      </c>
      <c r="B13" s="559"/>
      <c r="C13" s="557">
        <f t="shared" si="1"/>
        <v>12</v>
      </c>
      <c r="D13" s="560"/>
      <c r="E13" s="557">
        <f t="shared" si="2"/>
        <v>12</v>
      </c>
      <c r="F13" s="559" t="s">
        <v>45</v>
      </c>
      <c r="G13" s="557">
        <f t="shared" si="3"/>
        <v>12</v>
      </c>
      <c r="H13" s="559" t="s">
        <v>53</v>
      </c>
      <c r="I13" s="557">
        <f t="shared" si="4"/>
        <v>12</v>
      </c>
      <c r="J13" s="559"/>
      <c r="K13" s="557">
        <f t="shared" si="5"/>
        <v>12</v>
      </c>
      <c r="L13" s="560"/>
      <c r="M13" s="177"/>
      <c r="N13" s="177"/>
      <c r="O13" s="167"/>
      <c r="P13" s="167"/>
      <c r="Q13" s="167"/>
      <c r="R13" s="167"/>
      <c r="S13" s="167"/>
      <c r="T13" s="167"/>
      <c r="U13" s="167"/>
      <c r="V13" s="167"/>
      <c r="W13" s="167"/>
    </row>
    <row r="14" spans="1:23" s="20" customFormat="1" ht="48" customHeight="1">
      <c r="A14" s="215">
        <f t="shared" si="0"/>
        <v>13</v>
      </c>
      <c r="B14" s="559"/>
      <c r="C14" s="557">
        <f t="shared" si="1"/>
        <v>13</v>
      </c>
      <c r="D14" s="560"/>
      <c r="E14" s="557">
        <f t="shared" si="2"/>
        <v>13</v>
      </c>
      <c r="F14" s="559" t="s">
        <v>91</v>
      </c>
      <c r="G14" s="557">
        <f t="shared" si="3"/>
        <v>13</v>
      </c>
      <c r="H14" s="559" t="s">
        <v>54</v>
      </c>
      <c r="I14" s="557">
        <f t="shared" si="4"/>
        <v>13</v>
      </c>
      <c r="J14" s="559"/>
      <c r="K14" s="557">
        <f t="shared" si="5"/>
        <v>13</v>
      </c>
      <c r="L14" s="560"/>
      <c r="M14" s="177"/>
      <c r="N14" s="177"/>
      <c r="O14" s="167"/>
      <c r="P14" s="167"/>
      <c r="Q14" s="167"/>
      <c r="R14" s="167"/>
      <c r="S14" s="167"/>
      <c r="T14" s="167"/>
      <c r="U14" s="167"/>
      <c r="V14" s="167"/>
      <c r="W14" s="167"/>
    </row>
    <row r="15" spans="1:23" s="20" customFormat="1" ht="48" customHeight="1">
      <c r="A15" s="215">
        <f t="shared" si="0"/>
        <v>14</v>
      </c>
      <c r="B15" s="559"/>
      <c r="C15" s="557">
        <f t="shared" si="1"/>
        <v>14</v>
      </c>
      <c r="D15" s="560"/>
      <c r="E15" s="557">
        <f t="shared" si="2"/>
        <v>14</v>
      </c>
      <c r="F15" s="559" t="s">
        <v>127</v>
      </c>
      <c r="G15" s="557">
        <f t="shared" si="3"/>
        <v>14</v>
      </c>
      <c r="H15" s="559" t="s">
        <v>82</v>
      </c>
      <c r="I15" s="557">
        <f t="shared" si="4"/>
        <v>14</v>
      </c>
      <c r="J15" s="559"/>
      <c r="K15" s="557">
        <f t="shared" si="5"/>
        <v>14</v>
      </c>
      <c r="L15" s="560"/>
      <c r="M15" s="177"/>
      <c r="N15" s="177"/>
      <c r="O15" s="167"/>
      <c r="P15" s="167"/>
      <c r="Q15" s="167"/>
      <c r="R15" s="167"/>
      <c r="S15" s="167"/>
      <c r="T15" s="167"/>
      <c r="U15" s="167"/>
      <c r="V15" s="167"/>
      <c r="W15" s="167"/>
    </row>
    <row r="16" spans="1:23" s="20" customFormat="1" ht="48" customHeight="1">
      <c r="A16" s="215">
        <f t="shared" si="0"/>
        <v>15</v>
      </c>
      <c r="B16" s="559"/>
      <c r="C16" s="557">
        <f t="shared" si="1"/>
        <v>15</v>
      </c>
      <c r="D16" s="560"/>
      <c r="E16" s="557">
        <f t="shared" si="2"/>
        <v>15</v>
      </c>
      <c r="F16" s="559"/>
      <c r="G16" s="557">
        <f t="shared" si="3"/>
        <v>15</v>
      </c>
      <c r="H16" s="559" t="s">
        <v>83</v>
      </c>
      <c r="I16" s="557">
        <f t="shared" si="4"/>
        <v>15</v>
      </c>
      <c r="J16" s="559"/>
      <c r="K16" s="557">
        <f t="shared" si="5"/>
        <v>15</v>
      </c>
      <c r="L16" s="560"/>
      <c r="M16" s="177"/>
      <c r="N16" s="177"/>
      <c r="O16" s="167"/>
      <c r="P16" s="167"/>
      <c r="Q16" s="167"/>
      <c r="R16" s="167"/>
      <c r="S16" s="167"/>
      <c r="T16" s="167"/>
      <c r="U16" s="167"/>
      <c r="V16" s="167"/>
      <c r="W16" s="167"/>
    </row>
    <row r="17" spans="1:23" s="20" customFormat="1" ht="48" customHeight="1">
      <c r="A17" s="215">
        <f t="shared" si="0"/>
        <v>16</v>
      </c>
      <c r="B17" s="559"/>
      <c r="C17" s="557">
        <f t="shared" si="1"/>
        <v>16</v>
      </c>
      <c r="D17" s="560"/>
      <c r="E17" s="557">
        <f t="shared" si="2"/>
        <v>16</v>
      </c>
      <c r="F17" s="559"/>
      <c r="G17" s="557">
        <f t="shared" si="3"/>
        <v>16</v>
      </c>
      <c r="H17" s="559" t="s">
        <v>144</v>
      </c>
      <c r="I17" s="557">
        <f t="shared" si="4"/>
        <v>16</v>
      </c>
      <c r="J17" s="559"/>
      <c r="K17" s="557">
        <f t="shared" si="5"/>
        <v>16</v>
      </c>
      <c r="L17" s="560"/>
      <c r="M17" s="177"/>
      <c r="N17" s="177"/>
      <c r="O17" s="167"/>
      <c r="P17" s="167"/>
      <c r="Q17" s="167"/>
      <c r="R17" s="167"/>
      <c r="S17" s="167"/>
      <c r="T17" s="167"/>
      <c r="U17" s="167"/>
      <c r="V17" s="167"/>
      <c r="W17" s="167"/>
    </row>
    <row r="18" spans="1:23" s="20" customFormat="1" ht="48" customHeight="1">
      <c r="A18" s="215">
        <f t="shared" si="0"/>
        <v>17</v>
      </c>
      <c r="B18" s="559"/>
      <c r="C18" s="557">
        <f t="shared" si="1"/>
        <v>17</v>
      </c>
      <c r="D18" s="560"/>
      <c r="E18" s="557">
        <f t="shared" si="2"/>
        <v>17</v>
      </c>
      <c r="F18" s="559"/>
      <c r="G18" s="557">
        <f t="shared" si="3"/>
        <v>17</v>
      </c>
      <c r="H18" s="559" t="s">
        <v>146</v>
      </c>
      <c r="I18" s="557">
        <f t="shared" si="4"/>
        <v>17</v>
      </c>
      <c r="J18" s="559"/>
      <c r="K18" s="557">
        <f t="shared" si="5"/>
        <v>17</v>
      </c>
      <c r="L18" s="560"/>
      <c r="M18" s="177"/>
      <c r="N18" s="177"/>
      <c r="O18" s="167"/>
      <c r="P18" s="167"/>
      <c r="Q18" s="167"/>
      <c r="R18" s="167"/>
      <c r="S18" s="167"/>
      <c r="T18" s="167"/>
      <c r="U18" s="167"/>
      <c r="V18" s="167"/>
      <c r="W18" s="167"/>
    </row>
    <row r="19" spans="1:23" s="20" customFormat="1" ht="48" customHeight="1">
      <c r="A19" s="215">
        <f t="shared" si="0"/>
        <v>18</v>
      </c>
      <c r="B19" s="559"/>
      <c r="C19" s="557">
        <f t="shared" si="1"/>
        <v>18</v>
      </c>
      <c r="D19" s="560"/>
      <c r="E19" s="557">
        <f t="shared" si="2"/>
        <v>18</v>
      </c>
      <c r="F19" s="559"/>
      <c r="G19" s="557">
        <f t="shared" si="3"/>
        <v>18</v>
      </c>
      <c r="H19" s="559" t="s">
        <v>85</v>
      </c>
      <c r="I19" s="557">
        <f t="shared" si="4"/>
        <v>18</v>
      </c>
      <c r="J19" s="559"/>
      <c r="K19" s="557">
        <f t="shared" si="5"/>
        <v>18</v>
      </c>
      <c r="L19" s="560"/>
      <c r="M19" s="177"/>
      <c r="N19" s="177"/>
      <c r="O19" s="167"/>
      <c r="P19" s="167"/>
      <c r="Q19" s="167"/>
      <c r="R19" s="167"/>
      <c r="S19" s="167"/>
      <c r="T19" s="167"/>
      <c r="U19" s="167"/>
      <c r="V19" s="167"/>
      <c r="W19" s="167"/>
    </row>
    <row r="20" spans="1:23" s="20" customFormat="1" ht="48" customHeight="1">
      <c r="A20" s="215">
        <f t="shared" si="0"/>
        <v>19</v>
      </c>
      <c r="B20" s="559"/>
      <c r="C20" s="557">
        <f t="shared" si="1"/>
        <v>19</v>
      </c>
      <c r="D20" s="560"/>
      <c r="E20" s="557">
        <f t="shared" si="2"/>
        <v>19</v>
      </c>
      <c r="F20" s="559"/>
      <c r="G20" s="557">
        <f t="shared" si="3"/>
        <v>19</v>
      </c>
      <c r="H20" s="559" t="s">
        <v>86</v>
      </c>
      <c r="I20" s="557">
        <f t="shared" si="4"/>
        <v>19</v>
      </c>
      <c r="J20" s="559"/>
      <c r="K20" s="557">
        <f t="shared" si="5"/>
        <v>19</v>
      </c>
      <c r="L20" s="560"/>
      <c r="M20" s="177"/>
      <c r="N20" s="177"/>
      <c r="O20" s="167"/>
      <c r="P20" s="167"/>
      <c r="Q20" s="167"/>
      <c r="R20" s="167"/>
      <c r="S20" s="167"/>
      <c r="T20" s="167"/>
      <c r="U20" s="167"/>
      <c r="V20" s="167"/>
      <c r="W20" s="167"/>
    </row>
    <row r="21" spans="1:23" s="20" customFormat="1" ht="48" customHeight="1">
      <c r="A21" s="215">
        <f t="shared" si="0"/>
        <v>20</v>
      </c>
      <c r="B21" s="559"/>
      <c r="C21" s="557">
        <f t="shared" si="1"/>
        <v>20</v>
      </c>
      <c r="D21" s="560"/>
      <c r="E21" s="557">
        <f t="shared" si="2"/>
        <v>20</v>
      </c>
      <c r="F21" s="559"/>
      <c r="G21" s="557">
        <f t="shared" si="3"/>
        <v>20</v>
      </c>
      <c r="H21" s="559" t="s">
        <v>87</v>
      </c>
      <c r="I21" s="557">
        <f t="shared" si="4"/>
        <v>20</v>
      </c>
      <c r="J21" s="559"/>
      <c r="K21" s="557">
        <f t="shared" si="5"/>
        <v>20</v>
      </c>
      <c r="L21" s="560"/>
      <c r="M21" s="177"/>
      <c r="N21" s="177"/>
      <c r="O21" s="167"/>
      <c r="P21" s="167"/>
      <c r="Q21" s="167"/>
      <c r="R21" s="167"/>
      <c r="S21" s="167"/>
      <c r="T21" s="167"/>
      <c r="U21" s="167"/>
      <c r="V21" s="167"/>
      <c r="W21" s="167"/>
    </row>
    <row r="22" spans="1:23" s="20" customFormat="1" ht="48" customHeight="1">
      <c r="A22" s="215">
        <f t="shared" si="0"/>
        <v>21</v>
      </c>
      <c r="B22" s="559"/>
      <c r="C22" s="557">
        <f t="shared" si="1"/>
        <v>21</v>
      </c>
      <c r="D22" s="560"/>
      <c r="E22" s="557">
        <f t="shared" si="2"/>
        <v>21</v>
      </c>
      <c r="F22" s="559"/>
      <c r="G22" s="557">
        <f t="shared" si="3"/>
        <v>21</v>
      </c>
      <c r="H22" s="559" t="s">
        <v>88</v>
      </c>
      <c r="I22" s="557">
        <f t="shared" si="4"/>
        <v>21</v>
      </c>
      <c r="J22" s="559"/>
      <c r="K22" s="557">
        <f t="shared" si="5"/>
        <v>21</v>
      </c>
      <c r="L22" s="560"/>
      <c r="M22" s="177"/>
      <c r="N22" s="177"/>
      <c r="O22" s="167"/>
      <c r="P22" s="167"/>
      <c r="Q22" s="167"/>
      <c r="R22" s="167"/>
      <c r="S22" s="167"/>
      <c r="T22" s="167"/>
      <c r="U22" s="167"/>
      <c r="V22" s="167"/>
      <c r="W22" s="167"/>
    </row>
    <row r="23" spans="1:23" s="20" customFormat="1" ht="48" customHeight="1">
      <c r="A23" s="215">
        <f t="shared" si="0"/>
        <v>22</v>
      </c>
      <c r="B23" s="559"/>
      <c r="C23" s="557">
        <f t="shared" si="1"/>
        <v>22</v>
      </c>
      <c r="D23" s="560"/>
      <c r="E23" s="557">
        <f t="shared" si="2"/>
        <v>22</v>
      </c>
      <c r="F23" s="559"/>
      <c r="G23" s="557">
        <f t="shared" si="3"/>
        <v>22</v>
      </c>
      <c r="H23" s="559" t="s">
        <v>89</v>
      </c>
      <c r="I23" s="557">
        <f t="shared" si="4"/>
        <v>22</v>
      </c>
      <c r="J23" s="559"/>
      <c r="K23" s="557">
        <f t="shared" si="5"/>
        <v>22</v>
      </c>
      <c r="L23" s="560"/>
      <c r="M23" s="177"/>
      <c r="N23" s="177"/>
      <c r="O23" s="167"/>
      <c r="P23" s="167"/>
      <c r="Q23" s="167"/>
      <c r="R23" s="167"/>
      <c r="S23" s="167"/>
      <c r="T23" s="167"/>
      <c r="U23" s="167"/>
      <c r="V23" s="167"/>
      <c r="W23" s="167"/>
    </row>
    <row r="24" spans="1:23" s="20" customFormat="1" ht="48" customHeight="1">
      <c r="A24" s="215">
        <f t="shared" si="0"/>
        <v>23</v>
      </c>
      <c r="B24" s="559"/>
      <c r="C24" s="557">
        <f t="shared" si="1"/>
        <v>23</v>
      </c>
      <c r="D24" s="560"/>
      <c r="E24" s="557">
        <f t="shared" si="2"/>
        <v>23</v>
      </c>
      <c r="F24" s="559"/>
      <c r="G24" s="557">
        <f t="shared" si="3"/>
        <v>23</v>
      </c>
      <c r="H24" s="559" t="s">
        <v>90</v>
      </c>
      <c r="I24" s="557">
        <f t="shared" si="4"/>
        <v>23</v>
      </c>
      <c r="J24" s="559"/>
      <c r="K24" s="557">
        <f t="shared" si="5"/>
        <v>23</v>
      </c>
      <c r="L24" s="560"/>
      <c r="M24" s="177"/>
      <c r="N24" s="177"/>
      <c r="O24" s="167"/>
      <c r="P24" s="167"/>
      <c r="Q24" s="167"/>
      <c r="R24" s="167"/>
      <c r="S24" s="167"/>
      <c r="T24" s="167"/>
      <c r="U24" s="167"/>
      <c r="V24" s="167"/>
      <c r="W24" s="167"/>
    </row>
    <row r="25" spans="1:23" s="20" customFormat="1" ht="48" customHeight="1">
      <c r="A25" s="215">
        <f t="shared" si="0"/>
        <v>24</v>
      </c>
      <c r="B25" s="559"/>
      <c r="C25" s="557">
        <f t="shared" si="1"/>
        <v>24</v>
      </c>
      <c r="D25" s="560"/>
      <c r="E25" s="557">
        <f t="shared" si="2"/>
        <v>24</v>
      </c>
      <c r="F25" s="559"/>
      <c r="G25" s="557">
        <f t="shared" si="3"/>
        <v>24</v>
      </c>
      <c r="H25" s="559" t="s">
        <v>92</v>
      </c>
      <c r="I25" s="557">
        <f t="shared" si="4"/>
        <v>24</v>
      </c>
      <c r="J25" s="559"/>
      <c r="K25" s="557">
        <f t="shared" si="5"/>
        <v>24</v>
      </c>
      <c r="L25" s="560"/>
      <c r="M25" s="177"/>
      <c r="N25" s="177"/>
      <c r="O25" s="167"/>
      <c r="P25" s="167"/>
      <c r="Q25" s="167"/>
      <c r="R25" s="167"/>
      <c r="S25" s="167"/>
      <c r="T25" s="167"/>
      <c r="U25" s="167"/>
      <c r="V25" s="167"/>
      <c r="W25" s="167"/>
    </row>
    <row r="26" spans="1:23" s="20" customFormat="1" ht="48" customHeight="1">
      <c r="A26" s="215">
        <f t="shared" si="0"/>
        <v>25</v>
      </c>
      <c r="B26" s="559"/>
      <c r="C26" s="557">
        <f t="shared" si="1"/>
        <v>25</v>
      </c>
      <c r="D26" s="560"/>
      <c r="E26" s="557">
        <f t="shared" si="2"/>
        <v>25</v>
      </c>
      <c r="F26" s="559"/>
      <c r="G26" s="557">
        <f t="shared" si="3"/>
        <v>25</v>
      </c>
      <c r="H26" s="559" t="s">
        <v>93</v>
      </c>
      <c r="I26" s="557">
        <f t="shared" si="4"/>
        <v>25</v>
      </c>
      <c r="J26" s="559"/>
      <c r="K26" s="557">
        <f t="shared" si="5"/>
        <v>25</v>
      </c>
      <c r="L26" s="560"/>
      <c r="M26" s="177"/>
      <c r="N26" s="177"/>
      <c r="O26" s="167"/>
      <c r="P26" s="167"/>
      <c r="Q26" s="167"/>
      <c r="R26" s="167"/>
      <c r="S26" s="167"/>
      <c r="T26" s="167"/>
      <c r="U26" s="167"/>
      <c r="V26" s="167"/>
      <c r="W26" s="167"/>
    </row>
    <row r="27" spans="1:23" s="20" customFormat="1" ht="48" customHeight="1">
      <c r="A27" s="215">
        <f t="shared" si="0"/>
        <v>26</v>
      </c>
      <c r="B27" s="559"/>
      <c r="C27" s="557">
        <f t="shared" si="1"/>
        <v>26</v>
      </c>
      <c r="D27" s="560"/>
      <c r="E27" s="557">
        <f t="shared" si="2"/>
        <v>26</v>
      </c>
      <c r="F27" s="559"/>
      <c r="G27" s="557">
        <f t="shared" si="3"/>
        <v>26</v>
      </c>
      <c r="H27" s="559" t="s">
        <v>117</v>
      </c>
      <c r="I27" s="557">
        <f t="shared" si="4"/>
        <v>26</v>
      </c>
      <c r="J27" s="559"/>
      <c r="K27" s="557">
        <f t="shared" si="5"/>
        <v>26</v>
      </c>
      <c r="L27" s="560"/>
      <c r="M27" s="177"/>
      <c r="N27" s="177"/>
      <c r="O27" s="167"/>
      <c r="P27" s="167"/>
      <c r="Q27" s="167"/>
      <c r="R27" s="167"/>
      <c r="S27" s="167"/>
      <c r="T27" s="167"/>
      <c r="U27" s="167"/>
      <c r="V27" s="167"/>
      <c r="W27" s="167"/>
    </row>
    <row r="28" spans="1:23" s="20" customFormat="1" ht="48" customHeight="1">
      <c r="A28" s="215">
        <f t="shared" si="0"/>
        <v>27</v>
      </c>
      <c r="B28" s="559"/>
      <c r="C28" s="557">
        <f t="shared" si="1"/>
        <v>27</v>
      </c>
      <c r="D28" s="560"/>
      <c r="E28" s="557">
        <f t="shared" si="2"/>
        <v>27</v>
      </c>
      <c r="F28" s="559"/>
      <c r="G28" s="557">
        <f t="shared" si="3"/>
        <v>27</v>
      </c>
      <c r="H28" s="559" t="s">
        <v>128</v>
      </c>
      <c r="I28" s="557">
        <f t="shared" si="4"/>
        <v>27</v>
      </c>
      <c r="J28" s="559"/>
      <c r="K28" s="557">
        <f t="shared" si="5"/>
        <v>27</v>
      </c>
      <c r="L28" s="560"/>
      <c r="M28" s="177"/>
      <c r="N28" s="177"/>
      <c r="O28" s="167"/>
      <c r="P28" s="167"/>
      <c r="Q28" s="167"/>
      <c r="R28" s="167"/>
      <c r="S28" s="167"/>
      <c r="T28" s="167"/>
      <c r="U28" s="167"/>
      <c r="V28" s="167"/>
      <c r="W28" s="167"/>
    </row>
    <row r="29" spans="1:23" s="20" customFormat="1" ht="48" customHeight="1">
      <c r="A29" s="215">
        <f t="shared" si="0"/>
        <v>28</v>
      </c>
      <c r="B29" s="559"/>
      <c r="C29" s="557">
        <f t="shared" si="1"/>
        <v>28</v>
      </c>
      <c r="D29" s="560"/>
      <c r="E29" s="557">
        <f t="shared" si="2"/>
        <v>28</v>
      </c>
      <c r="F29" s="559"/>
      <c r="G29" s="557">
        <f t="shared" si="3"/>
        <v>28</v>
      </c>
      <c r="H29" s="559" t="s">
        <v>129</v>
      </c>
      <c r="I29" s="557">
        <f t="shared" si="4"/>
        <v>28</v>
      </c>
      <c r="J29" s="559"/>
      <c r="K29" s="557">
        <f t="shared" si="5"/>
        <v>28</v>
      </c>
      <c r="L29" s="560"/>
      <c r="M29" s="177"/>
      <c r="N29" s="177"/>
      <c r="O29" s="167"/>
      <c r="P29" s="167"/>
      <c r="Q29" s="167"/>
      <c r="R29" s="167"/>
      <c r="S29" s="167"/>
      <c r="T29" s="167"/>
      <c r="U29" s="167"/>
      <c r="V29" s="167"/>
      <c r="W29" s="167"/>
    </row>
    <row r="30" spans="1:23" s="20" customFormat="1" ht="48" customHeight="1">
      <c r="A30" s="215">
        <f t="shared" si="0"/>
        <v>29</v>
      </c>
      <c r="B30" s="559"/>
      <c r="C30" s="557">
        <f t="shared" si="1"/>
        <v>29</v>
      </c>
      <c r="D30" s="560"/>
      <c r="E30" s="557">
        <f t="shared" si="2"/>
        <v>29</v>
      </c>
      <c r="F30" s="559"/>
      <c r="G30" s="557">
        <f t="shared" si="3"/>
        <v>29</v>
      </c>
      <c r="H30" s="559" t="s">
        <v>130</v>
      </c>
      <c r="I30" s="557">
        <f t="shared" si="4"/>
        <v>29</v>
      </c>
      <c r="J30" s="559"/>
      <c r="K30" s="557">
        <f t="shared" si="5"/>
        <v>29</v>
      </c>
      <c r="L30" s="560"/>
      <c r="M30" s="177"/>
      <c r="N30" s="177"/>
      <c r="O30" s="167"/>
      <c r="P30" s="167"/>
      <c r="Q30" s="167"/>
      <c r="R30" s="167"/>
      <c r="S30" s="167"/>
      <c r="T30" s="167"/>
      <c r="U30" s="167"/>
      <c r="V30" s="167"/>
      <c r="W30" s="167"/>
    </row>
    <row r="31" spans="1:23" s="20" customFormat="1" ht="48" customHeight="1">
      <c r="A31" s="215">
        <f t="shared" si="0"/>
        <v>30</v>
      </c>
      <c r="B31" s="559"/>
      <c r="C31" s="557">
        <f t="shared" si="1"/>
        <v>30</v>
      </c>
      <c r="D31" s="560"/>
      <c r="E31" s="557">
        <f t="shared" si="2"/>
        <v>30</v>
      </c>
      <c r="F31" s="559"/>
      <c r="G31" s="557">
        <f t="shared" si="3"/>
        <v>30</v>
      </c>
      <c r="H31" s="559" t="s">
        <v>131</v>
      </c>
      <c r="I31" s="557">
        <f t="shared" si="4"/>
        <v>30</v>
      </c>
      <c r="J31" s="559"/>
      <c r="K31" s="557">
        <f t="shared" si="5"/>
        <v>30</v>
      </c>
      <c r="L31" s="560"/>
      <c r="M31" s="177"/>
      <c r="N31" s="177"/>
      <c r="O31" s="167"/>
      <c r="P31" s="167"/>
      <c r="Q31" s="167"/>
      <c r="R31" s="167"/>
      <c r="S31" s="167"/>
      <c r="T31" s="167"/>
      <c r="U31" s="167"/>
      <c r="V31" s="167"/>
      <c r="W31" s="167"/>
    </row>
    <row r="32" spans="1:23" s="20" customFormat="1" ht="48" customHeight="1">
      <c r="A32" s="215">
        <f t="shared" si="0"/>
        <v>31</v>
      </c>
      <c r="B32" s="559"/>
      <c r="C32" s="557">
        <f t="shared" si="1"/>
        <v>31</v>
      </c>
      <c r="D32" s="560"/>
      <c r="E32" s="557">
        <f t="shared" si="2"/>
        <v>31</v>
      </c>
      <c r="F32" s="559"/>
      <c r="G32" s="557">
        <f t="shared" si="3"/>
        <v>31</v>
      </c>
      <c r="H32" s="559" t="s">
        <v>132</v>
      </c>
      <c r="I32" s="557">
        <f t="shared" si="4"/>
        <v>31</v>
      </c>
      <c r="J32" s="559"/>
      <c r="K32" s="557">
        <f t="shared" si="5"/>
        <v>31</v>
      </c>
      <c r="L32" s="560"/>
      <c r="M32" s="177"/>
      <c r="N32" s="177"/>
      <c r="O32" s="167"/>
      <c r="P32" s="167"/>
      <c r="Q32" s="167"/>
      <c r="R32" s="167"/>
      <c r="S32" s="167"/>
      <c r="T32" s="167"/>
      <c r="U32" s="167"/>
      <c r="V32" s="167"/>
      <c r="W32" s="167"/>
    </row>
    <row r="33" spans="1:23" s="20" customFormat="1" ht="48" customHeight="1">
      <c r="A33" s="215">
        <f t="shared" si="0"/>
        <v>32</v>
      </c>
      <c r="B33" s="559"/>
      <c r="C33" s="557">
        <f t="shared" si="1"/>
        <v>32</v>
      </c>
      <c r="D33" s="560"/>
      <c r="E33" s="557">
        <f t="shared" si="2"/>
        <v>32</v>
      </c>
      <c r="F33" s="559"/>
      <c r="G33" s="557">
        <f t="shared" si="3"/>
        <v>32</v>
      </c>
      <c r="H33" s="559" t="s">
        <v>133</v>
      </c>
      <c r="I33" s="557">
        <f t="shared" si="4"/>
        <v>32</v>
      </c>
      <c r="J33" s="559"/>
      <c r="K33" s="557">
        <f t="shared" si="5"/>
        <v>32</v>
      </c>
      <c r="L33" s="560"/>
      <c r="M33" s="177"/>
      <c r="N33" s="177"/>
      <c r="O33" s="167"/>
      <c r="P33" s="167"/>
      <c r="Q33" s="167"/>
      <c r="R33" s="167"/>
      <c r="S33" s="167"/>
      <c r="T33" s="167"/>
      <c r="U33" s="167"/>
      <c r="V33" s="167"/>
      <c r="W33" s="167"/>
    </row>
    <row r="34" spans="1:23" s="20" customFormat="1" ht="48" customHeight="1">
      <c r="A34" s="215">
        <f t="shared" si="0"/>
        <v>33</v>
      </c>
      <c r="B34" s="559"/>
      <c r="C34" s="557">
        <f t="shared" si="1"/>
        <v>33</v>
      </c>
      <c r="D34" s="560"/>
      <c r="E34" s="557">
        <f t="shared" si="2"/>
        <v>33</v>
      </c>
      <c r="F34" s="559"/>
      <c r="G34" s="557">
        <f t="shared" si="3"/>
        <v>33</v>
      </c>
      <c r="H34" s="559" t="s">
        <v>134</v>
      </c>
      <c r="I34" s="557">
        <f t="shared" si="4"/>
        <v>33</v>
      </c>
      <c r="J34" s="559"/>
      <c r="K34" s="557">
        <f t="shared" si="5"/>
        <v>33</v>
      </c>
      <c r="L34" s="560"/>
      <c r="M34" s="177"/>
      <c r="N34" s="177"/>
      <c r="O34" s="167"/>
      <c r="P34" s="167"/>
      <c r="Q34" s="167"/>
      <c r="R34" s="167"/>
      <c r="S34" s="167"/>
      <c r="T34" s="167"/>
      <c r="U34" s="167"/>
      <c r="V34" s="167"/>
      <c r="W34" s="167"/>
    </row>
    <row r="35" spans="1:23" s="20" customFormat="1" ht="48" customHeight="1">
      <c r="A35" s="215">
        <f t="shared" si="0"/>
        <v>34</v>
      </c>
      <c r="B35" s="559"/>
      <c r="C35" s="557">
        <f t="shared" si="1"/>
        <v>34</v>
      </c>
      <c r="D35" s="560"/>
      <c r="E35" s="557">
        <f t="shared" si="2"/>
        <v>34</v>
      </c>
      <c r="F35" s="559"/>
      <c r="G35" s="557">
        <f t="shared" si="3"/>
        <v>34</v>
      </c>
      <c r="H35" s="559" t="s">
        <v>135</v>
      </c>
      <c r="I35" s="557">
        <f t="shared" si="4"/>
        <v>34</v>
      </c>
      <c r="J35" s="559"/>
      <c r="K35" s="557">
        <f t="shared" si="5"/>
        <v>34</v>
      </c>
      <c r="L35" s="560"/>
      <c r="M35" s="177"/>
      <c r="N35" s="177"/>
      <c r="O35" s="167"/>
      <c r="P35" s="167"/>
      <c r="Q35" s="167"/>
      <c r="R35" s="167"/>
      <c r="S35" s="167"/>
      <c r="T35" s="167"/>
      <c r="U35" s="167"/>
      <c r="V35" s="167"/>
      <c r="W35" s="167"/>
    </row>
    <row r="36" spans="1:23" s="20" customFormat="1" ht="48" customHeight="1">
      <c r="A36" s="215">
        <f t="shared" si="0"/>
        <v>35</v>
      </c>
      <c r="B36" s="559"/>
      <c r="C36" s="557">
        <f t="shared" si="1"/>
        <v>35</v>
      </c>
      <c r="D36" s="560"/>
      <c r="E36" s="557">
        <f t="shared" si="2"/>
        <v>35</v>
      </c>
      <c r="F36" s="559"/>
      <c r="G36" s="557">
        <f t="shared" si="3"/>
        <v>35</v>
      </c>
      <c r="H36" s="559" t="s">
        <v>136</v>
      </c>
      <c r="I36" s="557">
        <f t="shared" si="4"/>
        <v>35</v>
      </c>
      <c r="J36" s="559"/>
      <c r="K36" s="557">
        <f t="shared" si="5"/>
        <v>35</v>
      </c>
      <c r="L36" s="560"/>
      <c r="M36" s="177"/>
      <c r="N36" s="177"/>
      <c r="O36" s="167"/>
      <c r="P36" s="167"/>
      <c r="Q36" s="167"/>
      <c r="R36" s="167"/>
      <c r="S36" s="167"/>
      <c r="T36" s="167"/>
      <c r="U36" s="167"/>
      <c r="V36" s="167"/>
      <c r="W36" s="167"/>
    </row>
    <row r="37" spans="1:23" s="20" customFormat="1" ht="48" customHeight="1">
      <c r="A37" s="215">
        <f t="shared" si="0"/>
        <v>36</v>
      </c>
      <c r="B37" s="559"/>
      <c r="C37" s="557">
        <f t="shared" si="1"/>
        <v>36</v>
      </c>
      <c r="D37" s="560"/>
      <c r="E37" s="557">
        <f t="shared" si="2"/>
        <v>36</v>
      </c>
      <c r="F37" s="559"/>
      <c r="G37" s="557">
        <f t="shared" si="3"/>
        <v>36</v>
      </c>
      <c r="H37" s="559" t="s">
        <v>137</v>
      </c>
      <c r="I37" s="557">
        <f t="shared" si="4"/>
        <v>36</v>
      </c>
      <c r="J37" s="559"/>
      <c r="K37" s="557">
        <f t="shared" si="5"/>
        <v>36</v>
      </c>
      <c r="L37" s="560"/>
      <c r="M37" s="177"/>
      <c r="N37" s="177"/>
      <c r="O37" s="167"/>
      <c r="P37" s="167"/>
      <c r="Q37" s="167"/>
      <c r="R37" s="167"/>
      <c r="S37" s="167"/>
      <c r="T37" s="167"/>
      <c r="U37" s="167"/>
      <c r="V37" s="167"/>
      <c r="W37" s="167"/>
    </row>
    <row r="38" spans="1:23" s="20" customFormat="1" ht="48" customHeight="1">
      <c r="A38" s="215">
        <f t="shared" si="0"/>
        <v>37</v>
      </c>
      <c r="B38" s="559"/>
      <c r="C38" s="557">
        <f t="shared" si="1"/>
        <v>37</v>
      </c>
      <c r="D38" s="560"/>
      <c r="E38" s="557">
        <f t="shared" si="2"/>
        <v>37</v>
      </c>
      <c r="F38" s="559"/>
      <c r="G38" s="557">
        <f t="shared" si="3"/>
        <v>37</v>
      </c>
      <c r="H38" s="559" t="s">
        <v>138</v>
      </c>
      <c r="I38" s="557">
        <f t="shared" si="4"/>
        <v>37</v>
      </c>
      <c r="J38" s="559"/>
      <c r="K38" s="557">
        <f t="shared" si="5"/>
        <v>37</v>
      </c>
      <c r="L38" s="560"/>
      <c r="M38" s="177"/>
      <c r="N38" s="177"/>
      <c r="O38" s="167"/>
      <c r="P38" s="167"/>
      <c r="Q38" s="167"/>
      <c r="R38" s="167"/>
      <c r="S38" s="167"/>
      <c r="T38" s="167"/>
      <c r="U38" s="167"/>
      <c r="V38" s="167"/>
      <c r="W38" s="167"/>
    </row>
    <row r="39" spans="1:23" s="20" customFormat="1" ht="48" customHeight="1">
      <c r="A39" s="215">
        <f t="shared" si="0"/>
        <v>38</v>
      </c>
      <c r="B39" s="559"/>
      <c r="C39" s="557">
        <f t="shared" si="1"/>
        <v>38</v>
      </c>
      <c r="D39" s="560"/>
      <c r="E39" s="557">
        <f t="shared" si="2"/>
        <v>38</v>
      </c>
      <c r="F39" s="559"/>
      <c r="G39" s="557">
        <f t="shared" si="3"/>
        <v>38</v>
      </c>
      <c r="H39" s="559" t="s">
        <v>139</v>
      </c>
      <c r="I39" s="557">
        <f t="shared" si="4"/>
        <v>38</v>
      </c>
      <c r="J39" s="559"/>
      <c r="K39" s="557">
        <f t="shared" si="5"/>
        <v>38</v>
      </c>
      <c r="L39" s="560"/>
      <c r="M39" s="177"/>
      <c r="N39" s="177"/>
      <c r="O39" s="167"/>
      <c r="P39" s="167"/>
      <c r="Q39" s="167"/>
      <c r="R39" s="167"/>
      <c r="S39" s="167"/>
      <c r="T39" s="167"/>
      <c r="U39" s="167"/>
      <c r="V39" s="167"/>
      <c r="W39" s="167"/>
    </row>
    <row r="40" spans="1:23" s="20" customFormat="1" ht="48" customHeight="1">
      <c r="A40" s="213">
        <f t="shared" si="0"/>
        <v>39</v>
      </c>
      <c r="B40" s="562" t="s">
        <v>122</v>
      </c>
      <c r="C40" s="557">
        <f t="shared" si="1"/>
        <v>39</v>
      </c>
      <c r="D40" s="560" t="s">
        <v>121</v>
      </c>
      <c r="E40" s="563">
        <f t="shared" ref="E40:E41" si="6">E39+1</f>
        <v>39</v>
      </c>
      <c r="F40" s="562" t="s">
        <v>123</v>
      </c>
      <c r="G40" s="557">
        <f t="shared" ref="G40:G41" si="7">G39+1</f>
        <v>39</v>
      </c>
      <c r="H40" s="562" t="s">
        <v>124</v>
      </c>
      <c r="I40" s="557">
        <f t="shared" ref="I40:I41" si="8">I39+1</f>
        <v>39</v>
      </c>
      <c r="J40" s="562" t="s">
        <v>125</v>
      </c>
      <c r="K40" s="557">
        <f t="shared" si="5"/>
        <v>39</v>
      </c>
      <c r="L40" s="560"/>
      <c r="M40" s="177"/>
      <c r="N40" s="177"/>
      <c r="O40" s="167"/>
      <c r="P40" s="167"/>
      <c r="Q40" s="167"/>
      <c r="R40" s="167"/>
      <c r="S40" s="167"/>
      <c r="T40" s="167"/>
      <c r="U40" s="167"/>
      <c r="V40" s="167"/>
      <c r="W40" s="167"/>
    </row>
    <row r="41" spans="1:23" s="20" customFormat="1" ht="48" customHeight="1">
      <c r="A41" s="214">
        <f t="shared" si="0"/>
        <v>40</v>
      </c>
      <c r="B41" s="564" t="s">
        <v>56</v>
      </c>
      <c r="C41" s="565">
        <f t="shared" si="1"/>
        <v>40</v>
      </c>
      <c r="D41" s="564" t="s">
        <v>56</v>
      </c>
      <c r="E41" s="565">
        <f t="shared" si="6"/>
        <v>40</v>
      </c>
      <c r="F41" s="564" t="s">
        <v>56</v>
      </c>
      <c r="G41" s="565">
        <f t="shared" si="7"/>
        <v>40</v>
      </c>
      <c r="H41" s="564" t="s">
        <v>56</v>
      </c>
      <c r="I41" s="565">
        <f t="shared" si="8"/>
        <v>40</v>
      </c>
      <c r="J41" s="564" t="s">
        <v>56</v>
      </c>
      <c r="K41" s="565">
        <f t="shared" si="5"/>
        <v>40</v>
      </c>
      <c r="L41" s="564" t="s">
        <v>56</v>
      </c>
      <c r="M41" s="177"/>
      <c r="N41" s="177"/>
      <c r="O41" s="167"/>
      <c r="P41" s="167"/>
      <c r="Q41" s="167"/>
      <c r="R41" s="167"/>
      <c r="S41" s="167"/>
      <c r="T41" s="167"/>
      <c r="U41" s="167"/>
      <c r="V41" s="167"/>
      <c r="W41" s="167"/>
    </row>
    <row r="42" spans="1:23">
      <c r="A42" s="179"/>
      <c r="B42" s="180"/>
      <c r="C42" s="180"/>
      <c r="D42" s="180"/>
      <c r="E42" s="180"/>
      <c r="F42" s="180"/>
      <c r="G42" s="180"/>
      <c r="H42" s="180"/>
      <c r="I42" s="180"/>
      <c r="J42" s="180"/>
      <c r="K42" s="180"/>
      <c r="L42" s="180"/>
      <c r="M42" s="181"/>
      <c r="N42" s="181"/>
      <c r="O42" s="168"/>
      <c r="P42" s="168"/>
      <c r="Q42" s="168"/>
      <c r="R42" s="168"/>
      <c r="S42" s="168"/>
      <c r="T42" s="168"/>
      <c r="U42" s="168"/>
      <c r="V42" s="168"/>
      <c r="W42" s="168"/>
    </row>
    <row r="43" spans="1:23">
      <c r="A43" s="182"/>
      <c r="B43" s="183"/>
      <c r="C43" s="183"/>
      <c r="D43" s="183"/>
      <c r="E43" s="183"/>
      <c r="F43" s="183"/>
      <c r="G43" s="183"/>
      <c r="H43" s="183"/>
      <c r="I43" s="183"/>
      <c r="J43" s="183"/>
      <c r="K43" s="183"/>
      <c r="L43" s="183"/>
      <c r="M43" s="181"/>
      <c r="N43" s="181"/>
      <c r="O43" s="168"/>
      <c r="P43" s="168"/>
      <c r="Q43" s="168"/>
      <c r="R43" s="168"/>
      <c r="S43" s="168"/>
      <c r="T43" s="168"/>
      <c r="U43" s="168"/>
      <c r="V43" s="168"/>
      <c r="W43" s="168"/>
    </row>
    <row r="44" spans="1:23">
      <c r="A44" s="182"/>
      <c r="B44" s="183"/>
      <c r="C44" s="183"/>
      <c r="D44" s="183"/>
      <c r="E44" s="183"/>
      <c r="F44" s="183"/>
      <c r="G44" s="183"/>
      <c r="H44" s="183"/>
      <c r="I44" s="183"/>
      <c r="J44" s="183"/>
      <c r="K44" s="183"/>
      <c r="L44" s="183"/>
      <c r="M44" s="181"/>
      <c r="N44" s="181"/>
      <c r="O44" s="168"/>
      <c r="P44" s="168"/>
      <c r="Q44" s="168"/>
      <c r="R44" s="168"/>
      <c r="S44" s="168"/>
      <c r="T44" s="168"/>
      <c r="U44" s="168"/>
      <c r="V44" s="168"/>
      <c r="W44" s="168"/>
    </row>
    <row r="45" spans="1:23">
      <c r="A45" s="182"/>
      <c r="B45" s="183"/>
      <c r="C45" s="183"/>
      <c r="D45" s="183"/>
      <c r="E45" s="183"/>
      <c r="F45" s="183"/>
      <c r="G45" s="183"/>
      <c r="H45" s="183"/>
      <c r="I45" s="183"/>
      <c r="J45" s="183"/>
      <c r="K45" s="183"/>
      <c r="L45" s="183"/>
      <c r="M45" s="181"/>
      <c r="N45" s="181"/>
      <c r="O45" s="168"/>
      <c r="P45" s="168"/>
      <c r="Q45" s="168"/>
      <c r="R45" s="168"/>
      <c r="S45" s="168"/>
      <c r="T45" s="168"/>
      <c r="U45" s="168"/>
      <c r="V45" s="168"/>
      <c r="W45" s="168"/>
    </row>
    <row r="46" spans="1:23">
      <c r="A46" s="184"/>
      <c r="B46" s="181"/>
      <c r="C46" s="181"/>
      <c r="D46" s="181"/>
      <c r="E46" s="181"/>
      <c r="F46" s="181"/>
      <c r="G46" s="181"/>
      <c r="H46" s="181"/>
      <c r="I46" s="181"/>
      <c r="J46" s="181"/>
      <c r="K46" s="181"/>
      <c r="L46" s="181"/>
      <c r="M46" s="181"/>
      <c r="N46" s="181"/>
      <c r="O46" s="168"/>
      <c r="P46" s="168"/>
      <c r="Q46" s="168"/>
      <c r="R46" s="168"/>
      <c r="S46" s="168"/>
      <c r="T46" s="168"/>
      <c r="U46" s="168"/>
      <c r="V46" s="168"/>
      <c r="W46" s="168"/>
    </row>
    <row r="47" spans="1:23">
      <c r="A47" s="184"/>
      <c r="B47" s="181"/>
      <c r="C47" s="181"/>
      <c r="D47" s="181"/>
      <c r="E47" s="181"/>
      <c r="F47" s="181"/>
      <c r="G47" s="181"/>
      <c r="H47" s="181"/>
      <c r="I47" s="181"/>
      <c r="J47" s="181"/>
      <c r="K47" s="181"/>
      <c r="L47" s="181"/>
      <c r="M47" s="181"/>
      <c r="N47" s="181"/>
      <c r="O47" s="168"/>
      <c r="P47" s="168"/>
      <c r="Q47" s="168"/>
      <c r="R47" s="168"/>
      <c r="S47" s="168"/>
      <c r="T47" s="168"/>
      <c r="U47" s="168"/>
      <c r="V47" s="168"/>
      <c r="W47" s="168"/>
    </row>
    <row r="48" spans="1:23">
      <c r="A48" s="184"/>
      <c r="B48" s="181"/>
      <c r="C48" s="181"/>
      <c r="D48" s="181"/>
      <c r="E48" s="181"/>
      <c r="F48" s="181"/>
      <c r="G48" s="181"/>
      <c r="H48" s="181"/>
      <c r="I48" s="181"/>
      <c r="J48" s="181"/>
      <c r="K48" s="181"/>
      <c r="L48" s="181"/>
      <c r="M48" s="181"/>
      <c r="N48" s="181"/>
      <c r="O48" s="168"/>
      <c r="P48" s="168"/>
      <c r="Q48" s="168"/>
      <c r="R48" s="168"/>
      <c r="S48" s="168"/>
      <c r="T48" s="168"/>
      <c r="U48" s="168"/>
      <c r="V48" s="168"/>
      <c r="W48" s="168"/>
    </row>
    <row r="49" spans="1:23">
      <c r="A49" s="184"/>
      <c r="B49" s="181"/>
      <c r="C49" s="181"/>
      <c r="D49" s="181"/>
      <c r="E49" s="181"/>
      <c r="F49" s="181"/>
      <c r="G49" s="181"/>
      <c r="H49" s="181"/>
      <c r="I49" s="181"/>
      <c r="J49" s="181"/>
      <c r="K49" s="181"/>
      <c r="L49" s="181"/>
      <c r="M49" s="181"/>
      <c r="N49" s="181"/>
      <c r="O49" s="168"/>
      <c r="P49" s="168"/>
      <c r="Q49" s="168"/>
      <c r="R49" s="168"/>
      <c r="S49" s="168"/>
      <c r="T49" s="168"/>
      <c r="U49" s="168"/>
      <c r="V49" s="168"/>
      <c r="W49" s="168"/>
    </row>
    <row r="50" spans="1:23">
      <c r="A50" s="184"/>
      <c r="B50" s="181"/>
      <c r="C50" s="181"/>
      <c r="D50" s="181"/>
      <c r="E50" s="181"/>
      <c r="F50" s="181"/>
      <c r="G50" s="181"/>
      <c r="H50" s="181"/>
      <c r="I50" s="181"/>
      <c r="J50" s="181"/>
      <c r="K50" s="181"/>
      <c r="L50" s="181"/>
      <c r="M50" s="181"/>
      <c r="N50" s="181"/>
      <c r="O50" s="168"/>
      <c r="P50" s="168"/>
      <c r="Q50" s="168"/>
      <c r="R50" s="168"/>
      <c r="S50" s="168"/>
      <c r="T50" s="168"/>
      <c r="U50" s="168"/>
      <c r="V50" s="168"/>
      <c r="W50" s="168"/>
    </row>
    <row r="51" spans="1:23">
      <c r="A51" s="184"/>
      <c r="B51" s="181"/>
      <c r="C51" s="181"/>
      <c r="D51" s="181"/>
      <c r="E51" s="181"/>
      <c r="F51" s="181"/>
      <c r="G51" s="181"/>
      <c r="H51" s="181"/>
      <c r="I51" s="181"/>
      <c r="J51" s="181"/>
      <c r="K51" s="181"/>
      <c r="L51" s="181"/>
      <c r="M51" s="181"/>
      <c r="N51" s="181"/>
      <c r="O51" s="168"/>
      <c r="P51" s="168"/>
      <c r="Q51" s="168"/>
      <c r="R51" s="168"/>
      <c r="S51" s="168"/>
      <c r="T51" s="168"/>
      <c r="U51" s="168"/>
      <c r="V51" s="168"/>
      <c r="W51" s="168"/>
    </row>
    <row r="52" spans="1:23">
      <c r="A52" s="184"/>
      <c r="B52" s="181"/>
      <c r="C52" s="181"/>
      <c r="D52" s="181"/>
      <c r="E52" s="181"/>
      <c r="F52" s="181"/>
      <c r="G52" s="181"/>
      <c r="H52" s="181"/>
      <c r="I52" s="181"/>
      <c r="J52" s="181"/>
      <c r="K52" s="181"/>
      <c r="L52" s="181"/>
      <c r="M52" s="181"/>
      <c r="N52" s="181"/>
      <c r="O52" s="168"/>
      <c r="P52" s="168"/>
      <c r="Q52" s="168"/>
      <c r="R52" s="168"/>
      <c r="S52" s="168"/>
      <c r="T52" s="168"/>
      <c r="U52" s="168"/>
      <c r="V52" s="168"/>
      <c r="W52" s="168"/>
    </row>
    <row r="53" spans="1:23">
      <c r="A53" s="184"/>
      <c r="B53" s="181"/>
      <c r="C53" s="181"/>
      <c r="D53" s="181"/>
      <c r="E53" s="181"/>
      <c r="F53" s="181"/>
      <c r="G53" s="181"/>
      <c r="H53" s="181"/>
      <c r="I53" s="181"/>
      <c r="J53" s="181"/>
      <c r="K53" s="181"/>
      <c r="L53" s="181"/>
      <c r="M53" s="181"/>
      <c r="N53" s="181"/>
      <c r="O53" s="168"/>
      <c r="P53" s="168"/>
      <c r="Q53" s="168"/>
      <c r="R53" s="168"/>
      <c r="S53" s="168"/>
      <c r="T53" s="168"/>
      <c r="U53" s="168"/>
      <c r="V53" s="168"/>
      <c r="W53" s="168"/>
    </row>
    <row r="54" spans="1:23">
      <c r="A54" s="184"/>
      <c r="B54" s="181"/>
      <c r="C54" s="181"/>
      <c r="D54" s="181"/>
      <c r="E54" s="181"/>
      <c r="F54" s="181"/>
      <c r="G54" s="181"/>
      <c r="H54" s="181"/>
      <c r="I54" s="181"/>
      <c r="J54" s="181"/>
      <c r="K54" s="181"/>
      <c r="L54" s="181"/>
      <c r="M54" s="181"/>
      <c r="N54" s="181"/>
      <c r="O54" s="168"/>
      <c r="P54" s="168"/>
      <c r="Q54" s="168"/>
      <c r="R54" s="168"/>
      <c r="S54" s="168"/>
      <c r="T54" s="168"/>
      <c r="U54" s="168"/>
      <c r="V54" s="168"/>
      <c r="W54" s="168"/>
    </row>
    <row r="55" spans="1:23">
      <c r="A55" s="184"/>
      <c r="B55" s="181"/>
      <c r="C55" s="181"/>
      <c r="D55" s="181"/>
      <c r="E55" s="181"/>
      <c r="F55" s="181"/>
      <c r="G55" s="181"/>
      <c r="H55" s="181"/>
      <c r="I55" s="181"/>
      <c r="J55" s="181"/>
      <c r="K55" s="181"/>
      <c r="L55" s="181"/>
      <c r="M55" s="181"/>
      <c r="N55" s="181"/>
      <c r="O55" s="168"/>
      <c r="P55" s="168"/>
      <c r="Q55" s="168"/>
      <c r="R55" s="168"/>
      <c r="S55" s="168"/>
      <c r="T55" s="168"/>
      <c r="U55" s="168"/>
      <c r="V55" s="168"/>
      <c r="W55" s="168"/>
    </row>
    <row r="56" spans="1:23">
      <c r="A56" s="184"/>
      <c r="B56" s="181"/>
      <c r="C56" s="181"/>
      <c r="D56" s="181"/>
      <c r="E56" s="181"/>
      <c r="F56" s="181"/>
      <c r="G56" s="181"/>
      <c r="H56" s="181"/>
      <c r="I56" s="181"/>
      <c r="J56" s="181"/>
      <c r="K56" s="181"/>
      <c r="L56" s="181"/>
      <c r="M56" s="181"/>
      <c r="N56" s="181"/>
      <c r="O56" s="168"/>
      <c r="P56" s="168"/>
      <c r="Q56" s="168"/>
      <c r="R56" s="168"/>
      <c r="S56" s="168"/>
      <c r="T56" s="168"/>
      <c r="U56" s="168"/>
      <c r="V56" s="168"/>
      <c r="W56" s="168"/>
    </row>
    <row r="57" spans="1:23">
      <c r="A57" s="184"/>
      <c r="B57" s="181"/>
      <c r="C57" s="181"/>
      <c r="D57" s="181"/>
      <c r="E57" s="181"/>
      <c r="F57" s="181"/>
      <c r="G57" s="181"/>
      <c r="H57" s="181"/>
      <c r="I57" s="181"/>
      <c r="J57" s="181"/>
      <c r="K57" s="181"/>
      <c r="L57" s="181"/>
      <c r="M57" s="181"/>
      <c r="N57" s="181"/>
      <c r="O57" s="168"/>
      <c r="P57" s="168"/>
      <c r="Q57" s="168"/>
      <c r="R57" s="168"/>
      <c r="S57" s="168"/>
      <c r="T57" s="168"/>
      <c r="U57" s="168"/>
      <c r="V57" s="168"/>
      <c r="W57" s="168"/>
    </row>
    <row r="58" spans="1:23">
      <c r="A58" s="184"/>
      <c r="B58" s="181"/>
      <c r="C58" s="181"/>
      <c r="D58" s="181"/>
      <c r="E58" s="181"/>
      <c r="F58" s="181"/>
      <c r="G58" s="181"/>
      <c r="H58" s="181"/>
      <c r="I58" s="181"/>
      <c r="J58" s="181"/>
      <c r="K58" s="181"/>
      <c r="L58" s="181"/>
      <c r="M58" s="181"/>
      <c r="N58" s="181"/>
      <c r="O58" s="168"/>
      <c r="P58" s="168"/>
      <c r="Q58" s="168"/>
      <c r="R58" s="168"/>
      <c r="S58" s="168"/>
      <c r="T58" s="168"/>
      <c r="U58" s="168"/>
      <c r="V58" s="168"/>
      <c r="W58" s="168"/>
    </row>
    <row r="59" spans="1:23">
      <c r="A59" s="184"/>
      <c r="B59" s="181"/>
      <c r="C59" s="181"/>
      <c r="D59" s="181"/>
      <c r="E59" s="181"/>
      <c r="F59" s="181"/>
      <c r="G59" s="181"/>
      <c r="H59" s="181"/>
      <c r="I59" s="181"/>
      <c r="J59" s="181"/>
      <c r="K59" s="181"/>
      <c r="L59" s="181"/>
      <c r="M59" s="181"/>
      <c r="N59" s="181"/>
      <c r="O59" s="168"/>
      <c r="P59" s="168"/>
      <c r="Q59" s="168"/>
      <c r="R59" s="168"/>
      <c r="S59" s="168"/>
      <c r="T59" s="168"/>
      <c r="U59" s="168"/>
      <c r="V59" s="168"/>
      <c r="W59" s="168"/>
    </row>
    <row r="60" spans="1:23">
      <c r="A60" s="184"/>
      <c r="B60" s="181"/>
      <c r="C60" s="181"/>
      <c r="D60" s="181"/>
      <c r="E60" s="181"/>
      <c r="F60" s="181"/>
      <c r="G60" s="181"/>
      <c r="H60" s="181"/>
      <c r="I60" s="181"/>
      <c r="J60" s="181"/>
      <c r="K60" s="181"/>
      <c r="L60" s="181"/>
      <c r="M60" s="181"/>
      <c r="N60" s="181"/>
      <c r="O60" s="168"/>
      <c r="P60" s="168"/>
      <c r="Q60" s="168"/>
      <c r="R60" s="168"/>
      <c r="S60" s="168"/>
      <c r="T60" s="168"/>
      <c r="U60" s="168"/>
      <c r="V60" s="168"/>
      <c r="W60" s="168"/>
    </row>
    <row r="61" spans="1:23">
      <c r="A61" s="184"/>
      <c r="B61" s="181"/>
      <c r="C61" s="181"/>
      <c r="D61" s="181"/>
      <c r="E61" s="181"/>
      <c r="F61" s="181"/>
      <c r="G61" s="181"/>
      <c r="H61" s="181"/>
      <c r="I61" s="181"/>
      <c r="J61" s="181"/>
      <c r="K61" s="181"/>
      <c r="L61" s="181"/>
      <c r="M61" s="181"/>
      <c r="N61" s="181"/>
      <c r="O61" s="168"/>
      <c r="P61" s="168"/>
      <c r="Q61" s="168"/>
      <c r="R61" s="168"/>
      <c r="S61" s="168"/>
      <c r="T61" s="168"/>
      <c r="U61" s="168"/>
      <c r="V61" s="168"/>
      <c r="W61" s="168"/>
    </row>
    <row r="62" spans="1:23">
      <c r="A62" s="184"/>
      <c r="B62" s="181"/>
      <c r="C62" s="181"/>
      <c r="D62" s="181"/>
      <c r="E62" s="181"/>
      <c r="F62" s="181"/>
      <c r="G62" s="181"/>
      <c r="H62" s="181"/>
      <c r="I62" s="181"/>
      <c r="J62" s="181"/>
      <c r="K62" s="181"/>
      <c r="L62" s="181"/>
      <c r="M62" s="181"/>
      <c r="N62" s="181"/>
      <c r="O62" s="168"/>
      <c r="P62" s="168"/>
      <c r="Q62" s="168"/>
      <c r="R62" s="168"/>
      <c r="S62" s="168"/>
      <c r="T62" s="168"/>
      <c r="U62" s="168"/>
      <c r="V62" s="168"/>
      <c r="W62" s="168"/>
    </row>
    <row r="63" spans="1:23">
      <c r="A63" s="184"/>
      <c r="B63" s="181"/>
      <c r="C63" s="181"/>
      <c r="D63" s="181"/>
      <c r="E63" s="181"/>
      <c r="F63" s="181"/>
      <c r="G63" s="181"/>
      <c r="H63" s="181"/>
      <c r="I63" s="181"/>
      <c r="J63" s="181"/>
      <c r="K63" s="181"/>
      <c r="L63" s="181"/>
      <c r="M63" s="181"/>
      <c r="N63" s="181"/>
      <c r="O63" s="168"/>
      <c r="P63" s="168"/>
      <c r="Q63" s="168"/>
      <c r="R63" s="168"/>
      <c r="S63" s="168"/>
      <c r="T63" s="168"/>
      <c r="U63" s="168"/>
      <c r="V63" s="168"/>
      <c r="W63" s="168"/>
    </row>
    <row r="64" spans="1:23">
      <c r="A64" s="184"/>
      <c r="B64" s="181"/>
      <c r="C64" s="181"/>
      <c r="D64" s="181"/>
      <c r="E64" s="181"/>
      <c r="F64" s="181"/>
      <c r="G64" s="181"/>
      <c r="H64" s="181"/>
      <c r="I64" s="181"/>
      <c r="J64" s="181"/>
      <c r="K64" s="181"/>
      <c r="L64" s="181"/>
      <c r="M64" s="181"/>
      <c r="N64" s="181"/>
      <c r="O64" s="168"/>
      <c r="P64" s="168"/>
      <c r="Q64" s="168"/>
      <c r="R64" s="168"/>
      <c r="S64" s="168"/>
      <c r="T64" s="168"/>
      <c r="U64" s="168"/>
      <c r="V64" s="168"/>
      <c r="W64" s="168"/>
    </row>
    <row r="65" spans="1:23">
      <c r="A65" s="184"/>
      <c r="B65" s="181"/>
      <c r="C65" s="181"/>
      <c r="D65" s="181"/>
      <c r="E65" s="181"/>
      <c r="F65" s="181"/>
      <c r="G65" s="181"/>
      <c r="H65" s="181"/>
      <c r="I65" s="181"/>
      <c r="J65" s="181"/>
      <c r="K65" s="181"/>
      <c r="L65" s="181"/>
      <c r="M65" s="181"/>
      <c r="N65" s="181"/>
      <c r="O65" s="168"/>
      <c r="P65" s="168"/>
      <c r="Q65" s="168"/>
      <c r="R65" s="168"/>
      <c r="S65" s="168"/>
      <c r="T65" s="168"/>
      <c r="U65" s="168"/>
      <c r="V65" s="168"/>
      <c r="W65" s="168"/>
    </row>
    <row r="66" spans="1:23">
      <c r="A66" s="184"/>
      <c r="B66" s="181"/>
      <c r="C66" s="181"/>
      <c r="D66" s="181"/>
      <c r="E66" s="181"/>
      <c r="F66" s="181"/>
      <c r="G66" s="181"/>
      <c r="H66" s="181"/>
      <c r="I66" s="181"/>
      <c r="J66" s="181"/>
      <c r="K66" s="181"/>
      <c r="L66" s="181"/>
      <c r="M66" s="181"/>
      <c r="N66" s="181"/>
      <c r="O66" s="168"/>
      <c r="P66" s="168"/>
      <c r="Q66" s="168"/>
      <c r="R66" s="168"/>
      <c r="S66" s="168"/>
      <c r="T66" s="168"/>
      <c r="U66" s="168"/>
      <c r="V66" s="168"/>
      <c r="W66" s="168"/>
    </row>
    <row r="67" spans="1:23">
      <c r="A67" s="184"/>
      <c r="B67" s="181"/>
      <c r="C67" s="181"/>
      <c r="D67" s="181"/>
      <c r="E67" s="181"/>
      <c r="F67" s="181"/>
      <c r="G67" s="181"/>
      <c r="H67" s="181"/>
      <c r="I67" s="181"/>
      <c r="J67" s="181"/>
      <c r="K67" s="181"/>
      <c r="L67" s="181"/>
      <c r="M67" s="181"/>
      <c r="N67" s="181"/>
      <c r="O67" s="168"/>
      <c r="P67" s="168"/>
      <c r="Q67" s="168"/>
      <c r="R67" s="168"/>
      <c r="S67" s="168"/>
      <c r="T67" s="168"/>
      <c r="U67" s="168"/>
      <c r="V67" s="168"/>
      <c r="W67" s="168"/>
    </row>
    <row r="68" spans="1:23">
      <c r="A68" s="184"/>
      <c r="B68" s="181"/>
      <c r="C68" s="181"/>
      <c r="D68" s="181"/>
      <c r="E68" s="181"/>
      <c r="F68" s="181"/>
      <c r="G68" s="181"/>
      <c r="H68" s="181"/>
      <c r="I68" s="181"/>
      <c r="J68" s="181"/>
      <c r="K68" s="181"/>
      <c r="L68" s="181"/>
      <c r="M68" s="181"/>
      <c r="N68" s="181"/>
      <c r="O68" s="168"/>
      <c r="P68" s="168"/>
      <c r="Q68" s="168"/>
      <c r="R68" s="168"/>
      <c r="S68" s="168"/>
      <c r="T68" s="168"/>
      <c r="U68" s="168"/>
      <c r="V68" s="168"/>
      <c r="W68" s="168"/>
    </row>
    <row r="69" spans="1:23">
      <c r="A69" s="184"/>
      <c r="B69" s="181"/>
      <c r="C69" s="181"/>
      <c r="D69" s="181"/>
      <c r="E69" s="181"/>
      <c r="F69" s="181"/>
      <c r="G69" s="181"/>
      <c r="H69" s="181"/>
      <c r="I69" s="181"/>
      <c r="J69" s="181"/>
      <c r="K69" s="181"/>
      <c r="L69" s="181"/>
      <c r="M69" s="181"/>
      <c r="N69" s="181"/>
      <c r="O69" s="168"/>
      <c r="P69" s="168"/>
      <c r="Q69" s="168"/>
      <c r="R69" s="168"/>
      <c r="S69" s="168"/>
      <c r="T69" s="168"/>
      <c r="U69" s="168"/>
      <c r="V69" s="168"/>
      <c r="W69" s="168"/>
    </row>
    <row r="70" spans="1:23">
      <c r="A70" s="184"/>
      <c r="B70" s="181"/>
      <c r="C70" s="181"/>
      <c r="D70" s="181"/>
      <c r="E70" s="181"/>
      <c r="F70" s="181"/>
      <c r="G70" s="181"/>
      <c r="H70" s="181"/>
      <c r="I70" s="181"/>
      <c r="J70" s="181"/>
      <c r="K70" s="181"/>
      <c r="L70" s="181"/>
      <c r="M70" s="181"/>
      <c r="N70" s="181"/>
      <c r="O70" s="168"/>
      <c r="P70" s="168"/>
      <c r="Q70" s="168"/>
      <c r="R70" s="168"/>
      <c r="S70" s="168"/>
      <c r="T70" s="168"/>
      <c r="U70" s="168"/>
      <c r="V70" s="168"/>
      <c r="W70" s="168"/>
    </row>
    <row r="71" spans="1:23">
      <c r="A71" s="184"/>
      <c r="B71" s="181"/>
      <c r="C71" s="181"/>
      <c r="D71" s="181"/>
      <c r="E71" s="181"/>
      <c r="F71" s="181"/>
      <c r="G71" s="181"/>
      <c r="H71" s="181"/>
      <c r="I71" s="181"/>
      <c r="J71" s="181"/>
      <c r="K71" s="181"/>
      <c r="L71" s="181"/>
      <c r="M71" s="181"/>
      <c r="N71" s="181"/>
      <c r="O71" s="168"/>
      <c r="P71" s="168"/>
      <c r="Q71" s="168"/>
      <c r="R71" s="168"/>
      <c r="S71" s="168"/>
      <c r="T71" s="168"/>
      <c r="U71" s="168"/>
      <c r="V71" s="168"/>
      <c r="W71" s="168"/>
    </row>
    <row r="72" spans="1:23">
      <c r="A72" s="184"/>
      <c r="B72" s="181"/>
      <c r="C72" s="181"/>
      <c r="D72" s="181"/>
      <c r="E72" s="181"/>
      <c r="F72" s="181"/>
      <c r="G72" s="181"/>
      <c r="H72" s="181"/>
      <c r="I72" s="181"/>
      <c r="J72" s="181"/>
      <c r="K72" s="181"/>
      <c r="L72" s="181"/>
      <c r="M72" s="181"/>
      <c r="N72" s="181"/>
      <c r="O72" s="168"/>
      <c r="P72" s="168"/>
      <c r="Q72" s="168"/>
      <c r="R72" s="168"/>
      <c r="S72" s="168"/>
      <c r="T72" s="168"/>
      <c r="U72" s="168"/>
      <c r="V72" s="168"/>
      <c r="W72" s="168"/>
    </row>
    <row r="73" spans="1:23">
      <c r="A73" s="184"/>
      <c r="B73" s="181"/>
      <c r="C73" s="181"/>
      <c r="D73" s="181"/>
      <c r="E73" s="181"/>
      <c r="F73" s="181"/>
      <c r="G73" s="181"/>
      <c r="H73" s="181"/>
      <c r="I73" s="181"/>
      <c r="J73" s="181"/>
      <c r="K73" s="181"/>
      <c r="L73" s="181"/>
      <c r="M73" s="181"/>
      <c r="N73" s="181"/>
      <c r="O73" s="168"/>
      <c r="P73" s="168"/>
      <c r="Q73" s="168"/>
      <c r="R73" s="168"/>
      <c r="S73" s="168"/>
      <c r="T73" s="168"/>
      <c r="U73" s="168"/>
      <c r="V73" s="168"/>
      <c r="W73" s="168"/>
    </row>
    <row r="74" spans="1:23">
      <c r="A74" s="184"/>
      <c r="B74" s="181"/>
      <c r="C74" s="181"/>
      <c r="D74" s="181"/>
      <c r="E74" s="181"/>
      <c r="F74" s="181"/>
      <c r="G74" s="181"/>
      <c r="H74" s="181"/>
      <c r="I74" s="181"/>
      <c r="J74" s="181"/>
      <c r="K74" s="181"/>
      <c r="L74" s="181"/>
      <c r="M74" s="181"/>
      <c r="N74" s="181"/>
      <c r="O74" s="168"/>
      <c r="P74" s="168"/>
      <c r="Q74" s="168"/>
      <c r="R74" s="168"/>
      <c r="S74" s="168"/>
      <c r="T74" s="168"/>
      <c r="U74" s="168"/>
      <c r="V74" s="168"/>
      <c r="W74" s="168"/>
    </row>
  </sheetData>
  <sheetProtection password="D779" sheet="1" objects="1" scenarios="1"/>
  <mergeCells count="6">
    <mergeCell ref="K1:L1"/>
    <mergeCell ref="A1:B1"/>
    <mergeCell ref="C1:D1"/>
    <mergeCell ref="E1:F1"/>
    <mergeCell ref="G1:H1"/>
    <mergeCell ref="I1:J1"/>
  </mergeCells>
  <pageMargins left="0.70866141732283472" right="0.70866141732283472" top="0.98425196850393704" bottom="0.78740157480314965" header="0.31496062992125984" footer="0.31496062992125984"/>
  <pageSetup paperSize="9" scale="50" orientation="landscape" verticalDpi="4294967293" r:id="rId1"/>
  <headerFooter>
    <oddHeader>&amp;L&amp;"Arial,Fett"&amp;11Tool für die Erfassung industrieller Lasten zur Prüfung einer möglichen Lastflexibilisierung  (Parameter)     &amp;R&amp;G</oddHeader>
    <oddFooter>&amp;L&amp;"Arial,Fett"Siemens AG - Siemens(at)WindNODE - Jörn Guder / Kathrin Kunze&amp;"Arial,Standard"
&amp;K01+048Stand: &amp;D - © Siemens AG 2018&amp;R&amp;K01+049Dieses Tool wurde im Rahmen des vom BMWI geförderten Projektes "WindNODE" erstellt.</oddFoot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8">
    <tabColor theme="3"/>
  </sheetPr>
  <dimension ref="A1:BT259"/>
  <sheetViews>
    <sheetView showGridLines="0" zoomScale="60" zoomScaleNormal="60" workbookViewId="0">
      <pane xSplit="2" ySplit="10" topLeftCell="C11" activePane="bottomRight" state="frozenSplit"/>
      <selection pane="topRight" activeCell="C1" sqref="C1"/>
      <selection pane="bottomLeft" activeCell="A11" sqref="A11"/>
      <selection pane="bottomRight" activeCell="BB37" sqref="BB37"/>
    </sheetView>
  </sheetViews>
  <sheetFormatPr baseColWidth="10" defaultColWidth="9.140625" defaultRowHeight="12.75" outlineLevelRow="1" outlineLevelCol="3"/>
  <cols>
    <col min="1" max="1" width="78.7109375" style="1" customWidth="1"/>
    <col min="2" max="2" width="7.85546875" style="63" customWidth="1"/>
    <col min="3" max="3" width="25.7109375" style="64" customWidth="1"/>
    <col min="4" max="4" width="18.140625" style="1" customWidth="1"/>
    <col min="5" max="5" width="8.7109375" style="1" hidden="1" customWidth="1" outlineLevel="2"/>
    <col min="6" max="6" width="10.28515625" style="1" hidden="1" customWidth="1" outlineLevel="2"/>
    <col min="7" max="7" width="62" style="1" hidden="1" customWidth="1" outlineLevel="2"/>
    <col min="8" max="8" width="10.85546875" style="62" hidden="1" customWidth="1" outlineLevel="2"/>
    <col min="9" max="9" width="9.5703125" style="1" hidden="1" customWidth="1" outlineLevel="2"/>
    <col min="10" max="10" width="17" style="1" hidden="1" customWidth="1" outlineLevel="3"/>
    <col min="11" max="11" width="13.5703125" style="1" hidden="1" customWidth="1" outlineLevel="3"/>
    <col min="12" max="12" width="14.85546875" style="1" hidden="1" customWidth="1" outlineLevel="3"/>
    <col min="13" max="13" width="15.42578125" style="1" hidden="1" customWidth="1" outlineLevel="3"/>
    <col min="14" max="14" width="18.28515625" style="1" hidden="1" customWidth="1" outlineLevel="3"/>
    <col min="15" max="15" width="9.7109375" style="1" hidden="1" customWidth="1" outlineLevel="2" collapsed="1"/>
    <col min="16" max="16" width="9.140625" style="1" hidden="1" customWidth="1" outlineLevel="2"/>
    <col min="17" max="17" width="15" style="1" hidden="1" customWidth="1" collapsed="1"/>
    <col min="18" max="18" width="1.42578125" style="73" hidden="1" customWidth="1" outlineLevel="1"/>
    <col min="19" max="19" width="2.7109375" style="73" hidden="1" customWidth="1" collapsed="1"/>
    <col min="20" max="24" width="2.7109375" style="1" hidden="1" customWidth="1" outlineLevel="1"/>
    <col min="25" max="25" width="4.28515625" style="1" hidden="1" customWidth="1" outlineLevel="1"/>
    <col min="26" max="26" width="10.7109375" style="1" hidden="1" customWidth="1" outlineLevel="1"/>
    <col min="27" max="27" width="4.28515625" style="1" hidden="1" customWidth="1" outlineLevel="1"/>
    <col min="28" max="28" width="10.7109375" style="1" hidden="1" customWidth="1" outlineLevel="1"/>
    <col min="29" max="29" width="4.28515625" style="1" hidden="1" customWidth="1" outlineLevel="1"/>
    <col min="30" max="30" width="10.7109375" style="1" hidden="1" customWidth="1" outlineLevel="1"/>
    <col min="31" max="31" width="4.28515625" style="1" hidden="1" customWidth="1" outlineLevel="1"/>
    <col min="32" max="32" width="10.7109375" style="1" hidden="1" customWidth="1" outlineLevel="1"/>
    <col min="33" max="33" width="4.28515625" style="1" hidden="1" customWidth="1" outlineLevel="1"/>
    <col min="34" max="34" width="10.7109375" style="1" hidden="1" customWidth="1" outlineLevel="1"/>
    <col min="35" max="35" width="4.28515625" style="1" hidden="1" customWidth="1" outlineLevel="1"/>
    <col min="36" max="36" width="10.7109375" style="1" hidden="1" customWidth="1" outlineLevel="1"/>
    <col min="37" max="37" width="11.7109375" style="1" hidden="1" customWidth="1" collapsed="1"/>
    <col min="38" max="38" width="9.140625" style="1" customWidth="1"/>
    <col min="39" max="16384" width="9.140625" style="1"/>
  </cols>
  <sheetData>
    <row r="1" spans="1:72" ht="12.75" customHeight="1">
      <c r="A1" s="218" t="s">
        <v>94</v>
      </c>
      <c r="B1" s="219" t="s">
        <v>95</v>
      </c>
      <c r="C1" s="609">
        <v>42860</v>
      </c>
      <c r="D1" s="609"/>
      <c r="E1" s="219"/>
      <c r="F1" s="220"/>
      <c r="G1" s="221"/>
      <c r="H1" s="222"/>
      <c r="I1" s="222"/>
      <c r="J1" s="222"/>
      <c r="K1" s="222"/>
      <c r="L1" s="222"/>
      <c r="M1" s="222"/>
      <c r="N1" s="222"/>
      <c r="O1" s="222"/>
      <c r="P1" s="222"/>
      <c r="Q1" s="126"/>
      <c r="R1" s="127"/>
      <c r="S1" s="127"/>
      <c r="T1" s="16"/>
      <c r="U1" s="16"/>
      <c r="V1" s="16"/>
      <c r="W1" s="16"/>
      <c r="X1" s="16"/>
      <c r="Y1" s="16"/>
      <c r="Z1" s="16"/>
      <c r="AA1" s="16"/>
      <c r="AB1" s="7"/>
      <c r="AC1" s="7"/>
      <c r="AD1" s="7"/>
      <c r="AE1" s="7"/>
      <c r="AF1" s="7"/>
      <c r="AG1" s="7"/>
      <c r="AH1" s="7"/>
      <c r="AI1" s="7"/>
      <c r="AJ1" s="7"/>
      <c r="AK1" s="7"/>
      <c r="AL1" s="596" t="s">
        <v>245</v>
      </c>
      <c r="AM1" s="597"/>
      <c r="AN1" s="597"/>
      <c r="AO1" s="597"/>
      <c r="AP1" s="597"/>
      <c r="AQ1" s="597"/>
      <c r="AR1" s="597"/>
      <c r="AS1" s="597"/>
      <c r="AT1" s="597"/>
      <c r="AU1" s="597"/>
      <c r="AV1" s="597"/>
      <c r="AW1" s="597"/>
      <c r="AX1" s="597"/>
      <c r="AY1" s="597"/>
      <c r="AZ1" s="597"/>
      <c r="BA1" s="304"/>
      <c r="BB1" s="304"/>
      <c r="BC1" s="304"/>
      <c r="BD1" s="304"/>
      <c r="BE1" s="304"/>
      <c r="BF1" s="304"/>
      <c r="BG1" s="304"/>
      <c r="BH1" s="304"/>
      <c r="BI1" s="304"/>
      <c r="BJ1" s="304"/>
      <c r="BK1" s="304"/>
      <c r="BL1" s="304"/>
      <c r="BM1" s="304"/>
      <c r="BN1" s="304"/>
      <c r="BO1" s="304"/>
      <c r="BP1" s="304"/>
      <c r="BQ1" s="304"/>
      <c r="BR1" s="304"/>
      <c r="BS1" s="304"/>
      <c r="BT1" s="7"/>
    </row>
    <row r="2" spans="1:72" ht="12.75" customHeight="1">
      <c r="A2" s="218" t="s">
        <v>96</v>
      </c>
      <c r="B2" s="219" t="s">
        <v>97</v>
      </c>
      <c r="C2" s="608" t="s">
        <v>55</v>
      </c>
      <c r="D2" s="608"/>
      <c r="E2" s="223"/>
      <c r="F2" s="193"/>
      <c r="G2" s="223"/>
      <c r="H2" s="223"/>
      <c r="I2" s="223"/>
      <c r="J2" s="223"/>
      <c r="K2" s="223"/>
      <c r="L2" s="223"/>
      <c r="M2" s="223"/>
      <c r="N2" s="223"/>
      <c r="O2" s="223"/>
      <c r="P2" s="223"/>
      <c r="Q2" s="128" t="s">
        <v>119</v>
      </c>
      <c r="R2" s="129"/>
      <c r="S2" s="129"/>
      <c r="T2" s="130"/>
      <c r="U2" s="130"/>
      <c r="V2" s="130"/>
      <c r="W2" s="130"/>
      <c r="X2" s="130"/>
      <c r="Y2" s="130"/>
      <c r="Z2" s="130"/>
      <c r="AA2" s="130"/>
      <c r="AB2" s="131"/>
      <c r="AC2" s="131"/>
      <c r="AD2" s="131"/>
      <c r="AE2" s="131"/>
      <c r="AF2" s="131"/>
      <c r="AG2" s="131"/>
      <c r="AH2" s="131"/>
      <c r="AI2" s="131"/>
      <c r="AJ2" s="131"/>
      <c r="AK2" s="132"/>
      <c r="AL2" s="597"/>
      <c r="AM2" s="597"/>
      <c r="AN2" s="597"/>
      <c r="AO2" s="597"/>
      <c r="AP2" s="597"/>
      <c r="AQ2" s="597"/>
      <c r="AR2" s="597"/>
      <c r="AS2" s="597"/>
      <c r="AT2" s="597"/>
      <c r="AU2" s="597"/>
      <c r="AV2" s="597"/>
      <c r="AW2" s="597"/>
      <c r="AX2" s="597"/>
      <c r="AY2" s="597"/>
      <c r="AZ2" s="597"/>
      <c r="BA2" s="304"/>
      <c r="BB2" s="304"/>
      <c r="BC2" s="304"/>
      <c r="BD2" s="304"/>
      <c r="BE2" s="304"/>
      <c r="BF2" s="304"/>
      <c r="BG2" s="304"/>
      <c r="BH2" s="304"/>
      <c r="BI2" s="304"/>
      <c r="BJ2" s="304"/>
      <c r="BK2" s="304"/>
      <c r="BL2" s="304"/>
      <c r="BM2" s="304"/>
      <c r="BN2" s="304"/>
      <c r="BO2" s="304"/>
      <c r="BP2" s="304"/>
      <c r="BQ2" s="304"/>
      <c r="BR2" s="304"/>
      <c r="BS2" s="304"/>
      <c r="BT2" s="7"/>
    </row>
    <row r="3" spans="1:72" ht="12.75" customHeight="1">
      <c r="A3" s="19" t="s">
        <v>98</v>
      </c>
      <c r="B3" s="219" t="s">
        <v>95</v>
      </c>
      <c r="C3" s="605" t="s">
        <v>120</v>
      </c>
      <c r="D3" s="605"/>
      <c r="E3" s="219"/>
      <c r="F3" s="224"/>
      <c r="G3" s="224"/>
      <c r="H3" s="225"/>
      <c r="I3" s="224"/>
      <c r="J3" s="224"/>
      <c r="K3" s="224"/>
      <c r="L3" s="224"/>
      <c r="M3" s="224"/>
      <c r="N3" s="224"/>
      <c r="O3" s="224"/>
      <c r="P3" s="226"/>
      <c r="Q3" s="133">
        <v>42860</v>
      </c>
      <c r="R3" s="134"/>
      <c r="S3" s="129"/>
      <c r="T3" s="130"/>
      <c r="U3" s="130"/>
      <c r="V3" s="130"/>
      <c r="W3" s="130"/>
      <c r="X3" s="130"/>
      <c r="Y3" s="130"/>
      <c r="Z3" s="130"/>
      <c r="AA3" s="130"/>
      <c r="AB3" s="131"/>
      <c r="AC3" s="131"/>
      <c r="AD3" s="131"/>
      <c r="AE3" s="131"/>
      <c r="AF3" s="131"/>
      <c r="AG3" s="131"/>
      <c r="AH3" s="131"/>
      <c r="AI3" s="131"/>
      <c r="AJ3" s="131"/>
      <c r="AK3" s="135"/>
      <c r="AL3" s="597"/>
      <c r="AM3" s="597"/>
      <c r="AN3" s="597"/>
      <c r="AO3" s="597"/>
      <c r="AP3" s="597"/>
      <c r="AQ3" s="597"/>
      <c r="AR3" s="597"/>
      <c r="AS3" s="597"/>
      <c r="AT3" s="597"/>
      <c r="AU3" s="597"/>
      <c r="AV3" s="597"/>
      <c r="AW3" s="597"/>
      <c r="AX3" s="597"/>
      <c r="AY3" s="597"/>
      <c r="AZ3" s="597"/>
      <c r="BA3" s="304"/>
      <c r="BB3" s="304"/>
      <c r="BC3" s="304"/>
      <c r="BD3" s="304"/>
      <c r="BE3" s="304"/>
      <c r="BF3" s="304"/>
      <c r="BG3" s="304"/>
      <c r="BH3" s="304"/>
      <c r="BI3" s="304"/>
      <c r="BJ3" s="304"/>
      <c r="BK3" s="304"/>
      <c r="BL3" s="304"/>
      <c r="BM3" s="304"/>
      <c r="BN3" s="304"/>
      <c r="BO3" s="304"/>
      <c r="BP3" s="304"/>
      <c r="BQ3" s="304"/>
      <c r="BR3" s="304"/>
      <c r="BS3" s="304"/>
      <c r="BT3" s="7"/>
    </row>
    <row r="4" spans="1:72" ht="27.75" customHeight="1">
      <c r="A4" s="218" t="s">
        <v>99</v>
      </c>
      <c r="B4" s="219"/>
      <c r="C4" s="610" t="s">
        <v>79</v>
      </c>
      <c r="D4" s="610"/>
      <c r="E4" s="219"/>
      <c r="F4" s="227"/>
      <c r="G4" s="228"/>
      <c r="H4" s="229"/>
      <c r="I4" s="228"/>
      <c r="J4" s="228"/>
      <c r="K4" s="228"/>
      <c r="L4" s="228"/>
      <c r="M4" s="230"/>
      <c r="N4" s="228"/>
      <c r="O4" s="228"/>
      <c r="P4" s="228"/>
      <c r="Q4" s="136" t="s">
        <v>55</v>
      </c>
      <c r="R4" s="137"/>
      <c r="S4" s="129"/>
      <c r="T4" s="130"/>
      <c r="U4" s="130"/>
      <c r="V4" s="130"/>
      <c r="W4" s="130"/>
      <c r="X4" s="130"/>
      <c r="Y4" s="130"/>
      <c r="Z4" s="130"/>
      <c r="AA4" s="130"/>
      <c r="AB4" s="131"/>
      <c r="AC4" s="131"/>
      <c r="AD4" s="131"/>
      <c r="AE4" s="131"/>
      <c r="AF4" s="131"/>
      <c r="AG4" s="131"/>
      <c r="AH4" s="131"/>
      <c r="AI4" s="131"/>
      <c r="AJ4" s="131"/>
      <c r="AK4" s="132"/>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7"/>
    </row>
    <row r="5" spans="1:72" ht="12.75" customHeight="1">
      <c r="A5" s="19" t="s">
        <v>100</v>
      </c>
      <c r="B5" s="219" t="s">
        <v>97</v>
      </c>
      <c r="C5" s="608" t="s">
        <v>123</v>
      </c>
      <c r="D5" s="608"/>
      <c r="E5" s="219"/>
      <c r="F5" s="227"/>
      <c r="G5" s="228"/>
      <c r="H5" s="231"/>
      <c r="I5" s="228"/>
      <c r="J5" s="228"/>
      <c r="K5" s="228"/>
      <c r="L5" s="228"/>
      <c r="M5" s="230"/>
      <c r="N5" s="228"/>
      <c r="O5" s="228"/>
      <c r="P5" s="228"/>
      <c r="Q5" s="136" t="s">
        <v>79</v>
      </c>
      <c r="R5" s="137"/>
      <c r="S5" s="129"/>
      <c r="T5" s="130"/>
      <c r="U5" s="130"/>
      <c r="V5" s="130"/>
      <c r="W5" s="130"/>
      <c r="X5" s="130"/>
      <c r="Y5" s="130"/>
      <c r="Z5" s="130"/>
      <c r="AA5" s="130"/>
      <c r="AB5" s="131"/>
      <c r="AC5" s="131"/>
      <c r="AD5" s="131"/>
      <c r="AE5" s="131"/>
      <c r="AF5" s="131"/>
      <c r="AG5" s="131"/>
      <c r="AH5" s="131"/>
      <c r="AI5" s="131"/>
      <c r="AJ5" s="131"/>
      <c r="AK5" s="132"/>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7"/>
    </row>
    <row r="6" spans="1:72" ht="12.75" customHeight="1">
      <c r="A6" s="218" t="s">
        <v>101</v>
      </c>
      <c r="B6" s="219" t="s">
        <v>97</v>
      </c>
      <c r="C6" s="608" t="s">
        <v>124</v>
      </c>
      <c r="D6" s="608"/>
      <c r="E6" s="219"/>
      <c r="F6" s="227"/>
      <c r="G6" s="228"/>
      <c r="H6" s="231"/>
      <c r="I6" s="228"/>
      <c r="J6" s="228"/>
      <c r="K6" s="228"/>
      <c r="L6" s="228"/>
      <c r="M6" s="230"/>
      <c r="N6" s="228"/>
      <c r="O6" s="228"/>
      <c r="P6" s="228"/>
      <c r="Q6" s="136" t="s">
        <v>123</v>
      </c>
      <c r="R6" s="137"/>
      <c r="S6" s="137"/>
      <c r="T6" s="130"/>
      <c r="U6" s="138"/>
      <c r="V6" s="130"/>
      <c r="W6" s="130"/>
      <c r="X6" s="130"/>
      <c r="Y6" s="130"/>
      <c r="Z6" s="130"/>
      <c r="AA6" s="130"/>
      <c r="AB6" s="131"/>
      <c r="AC6" s="131"/>
      <c r="AD6" s="131"/>
      <c r="AE6" s="131"/>
      <c r="AF6" s="131"/>
      <c r="AG6" s="131"/>
      <c r="AH6" s="131"/>
      <c r="AI6" s="131"/>
      <c r="AJ6" s="131"/>
      <c r="AK6" s="132"/>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7"/>
    </row>
    <row r="7" spans="1:72" s="2" customFormat="1" ht="12.75" customHeight="1" thickBot="1">
      <c r="A7" s="218" t="s">
        <v>102</v>
      </c>
      <c r="B7" s="219" t="s">
        <v>97</v>
      </c>
      <c r="C7" s="605" t="s">
        <v>68</v>
      </c>
      <c r="D7" s="605"/>
      <c r="E7" s="219"/>
      <c r="F7" s="227"/>
      <c r="G7" s="228"/>
      <c r="H7" s="231"/>
      <c r="I7" s="228"/>
      <c r="J7" s="228"/>
      <c r="K7" s="228"/>
      <c r="L7" s="228"/>
      <c r="M7" s="230"/>
      <c r="N7" s="228"/>
      <c r="O7" s="228"/>
      <c r="P7" s="228"/>
      <c r="Q7" s="136" t="s">
        <v>124</v>
      </c>
      <c r="R7" s="137"/>
      <c r="S7" s="137"/>
      <c r="T7" s="139"/>
      <c r="U7" s="139"/>
      <c r="V7" s="139"/>
      <c r="W7" s="139"/>
      <c r="X7" s="139"/>
      <c r="Y7" s="130"/>
      <c r="Z7" s="130"/>
      <c r="AA7" s="130"/>
      <c r="AB7" s="131"/>
      <c r="AC7" s="131"/>
      <c r="AD7" s="131"/>
      <c r="AE7" s="131"/>
      <c r="AF7" s="131"/>
      <c r="AG7" s="131"/>
      <c r="AH7" s="131"/>
      <c r="AI7" s="131"/>
      <c r="AJ7" s="131"/>
      <c r="AK7" s="132"/>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8"/>
    </row>
    <row r="8" spans="1:72" s="2" customFormat="1" ht="20.100000000000001" customHeight="1" thickTop="1" thickBot="1">
      <c r="A8" s="19" t="s">
        <v>103</v>
      </c>
      <c r="B8" s="219" t="s">
        <v>97</v>
      </c>
      <c r="C8" s="606" t="s">
        <v>125</v>
      </c>
      <c r="D8" s="606"/>
      <c r="E8" s="219"/>
      <c r="F8" s="227"/>
      <c r="G8" s="228"/>
      <c r="H8" s="231"/>
      <c r="I8" s="228"/>
      <c r="J8" s="228"/>
      <c r="K8" s="228"/>
      <c r="L8" s="228"/>
      <c r="M8" s="230"/>
      <c r="N8" s="228"/>
      <c r="O8" s="228"/>
      <c r="P8" s="228"/>
      <c r="Q8" s="136" t="s">
        <v>68</v>
      </c>
      <c r="R8" s="137"/>
      <c r="S8" s="137"/>
      <c r="T8" s="139"/>
      <c r="U8" s="138"/>
      <c r="V8" s="139"/>
      <c r="W8" s="139"/>
      <c r="X8" s="139"/>
      <c r="Y8" s="130"/>
      <c r="Z8" s="130"/>
      <c r="AA8" s="130"/>
      <c r="AB8" s="131"/>
      <c r="AC8" s="131"/>
      <c r="AD8" s="131"/>
      <c r="AE8" s="131"/>
      <c r="AF8" s="131"/>
      <c r="AG8" s="131"/>
      <c r="AH8" s="131"/>
      <c r="AI8" s="131"/>
      <c r="AJ8" s="131"/>
      <c r="AK8" s="132"/>
      <c r="AL8" s="307">
        <f>Q32</f>
        <v>0.73333333333333328</v>
      </c>
      <c r="AM8" s="550" t="s">
        <v>247</v>
      </c>
      <c r="AN8" s="306"/>
      <c r="AO8" s="306"/>
      <c r="AP8" s="306"/>
      <c r="AQ8" s="306"/>
      <c r="AR8" s="306"/>
      <c r="AS8" s="306"/>
      <c r="AT8" s="306"/>
      <c r="AU8" s="306"/>
      <c r="AV8" s="306"/>
      <c r="AW8" s="306"/>
      <c r="AX8" s="306"/>
      <c r="AY8" s="305"/>
      <c r="AZ8" s="305"/>
      <c r="BA8" s="305"/>
      <c r="BB8" s="305"/>
      <c r="BC8" s="305"/>
      <c r="BD8" s="305"/>
      <c r="BE8" s="305"/>
      <c r="BF8" s="305"/>
      <c r="BG8" s="305"/>
      <c r="BH8" s="305"/>
      <c r="BI8" s="305"/>
      <c r="BJ8" s="305"/>
      <c r="BK8" s="305"/>
      <c r="BL8" s="305"/>
      <c r="BM8" s="305"/>
      <c r="BN8" s="305"/>
      <c r="BO8" s="305"/>
      <c r="BP8" s="305"/>
      <c r="BQ8" s="305"/>
      <c r="BR8" s="305"/>
      <c r="BS8" s="8"/>
    </row>
    <row r="9" spans="1:72" s="26" customFormat="1" ht="23.25" customHeight="1" thickTop="1" thickBot="1">
      <c r="A9" s="10"/>
      <c r="B9" s="232"/>
      <c r="C9" s="607"/>
      <c r="D9" s="607"/>
      <c r="E9" s="233"/>
      <c r="F9" s="227"/>
      <c r="G9" s="234"/>
      <c r="H9" s="231"/>
      <c r="I9" s="234"/>
      <c r="J9" s="234"/>
      <c r="K9" s="234"/>
      <c r="L9" s="234"/>
      <c r="M9" s="235"/>
      <c r="N9" s="234"/>
      <c r="O9" s="234"/>
      <c r="P9" s="234"/>
      <c r="Q9" s="136" t="s">
        <v>125</v>
      </c>
      <c r="R9" s="137"/>
      <c r="S9" s="137"/>
      <c r="T9" s="140"/>
      <c r="U9" s="140"/>
      <c r="V9" s="140"/>
      <c r="W9" s="140"/>
      <c r="X9" s="140"/>
      <c r="Y9" s="130"/>
      <c r="Z9" s="130"/>
      <c r="AA9" s="130"/>
      <c r="AB9" s="131"/>
      <c r="AC9" s="131"/>
      <c r="AD9" s="131"/>
      <c r="AE9" s="131"/>
      <c r="AF9" s="131"/>
      <c r="AG9" s="131"/>
      <c r="AH9" s="131"/>
      <c r="AI9" s="131"/>
      <c r="AJ9" s="131"/>
      <c r="AK9" s="141"/>
      <c r="AL9" s="309">
        <f>Q10*1000</f>
        <v>310</v>
      </c>
      <c r="AM9" s="551" t="s">
        <v>252</v>
      </c>
      <c r="AN9" s="308"/>
      <c r="AO9" s="308"/>
      <c r="AP9" s="308"/>
      <c r="AQ9" s="308"/>
      <c r="AR9" s="308"/>
      <c r="AS9" s="308"/>
      <c r="AT9" s="308"/>
      <c r="AU9" s="308"/>
      <c r="AV9" s="308"/>
      <c r="AW9" s="308"/>
      <c r="AX9" s="308"/>
      <c r="AY9" s="306"/>
      <c r="AZ9" s="306"/>
      <c r="BA9" s="306"/>
      <c r="BB9" s="306"/>
      <c r="BC9" s="306"/>
      <c r="BD9" s="306"/>
      <c r="BE9" s="306"/>
      <c r="BF9" s="306"/>
      <c r="BG9" s="306"/>
      <c r="BH9" s="306"/>
      <c r="BI9" s="306"/>
      <c r="BJ9" s="306"/>
      <c r="BK9" s="306"/>
      <c r="BL9" s="306"/>
      <c r="BM9" s="306"/>
      <c r="BN9" s="306"/>
      <c r="BO9" s="306"/>
      <c r="BP9" s="306"/>
      <c r="BQ9" s="306"/>
      <c r="BR9" s="306"/>
      <c r="BS9" s="142"/>
    </row>
    <row r="10" spans="1:72" s="4" customFormat="1" ht="27" customHeight="1" thickTop="1" thickBot="1">
      <c r="A10" s="202" t="s">
        <v>104</v>
      </c>
      <c r="B10" s="203"/>
      <c r="C10" s="211" t="s">
        <v>23</v>
      </c>
      <c r="D10" s="212" t="s">
        <v>25</v>
      </c>
      <c r="E10" s="236"/>
      <c r="F10" s="237"/>
      <c r="G10" s="189"/>
      <c r="H10" s="238"/>
      <c r="I10" s="237"/>
      <c r="J10" s="237"/>
      <c r="K10" s="237"/>
      <c r="L10" s="237"/>
      <c r="M10" s="237"/>
      <c r="N10" s="237"/>
      <c r="O10" s="239"/>
      <c r="P10" s="239"/>
      <c r="Q10" s="143">
        <v>0.31</v>
      </c>
      <c r="R10" s="144"/>
      <c r="S10" s="145"/>
      <c r="T10" s="15"/>
      <c r="U10" s="15"/>
      <c r="V10" s="15"/>
      <c r="W10" s="15"/>
      <c r="X10" s="15"/>
      <c r="Y10" s="600" t="s">
        <v>17</v>
      </c>
      <c r="Z10" s="601"/>
      <c r="AA10" s="600" t="s">
        <v>26</v>
      </c>
      <c r="AB10" s="601"/>
      <c r="AC10" s="600" t="s">
        <v>27</v>
      </c>
      <c r="AD10" s="601"/>
      <c r="AE10" s="600" t="s">
        <v>28</v>
      </c>
      <c r="AF10" s="601"/>
      <c r="AG10" s="600" t="s">
        <v>29</v>
      </c>
      <c r="AH10" s="602"/>
      <c r="AI10" s="600" t="s">
        <v>66</v>
      </c>
      <c r="AJ10" s="602"/>
      <c r="AK10" s="141"/>
      <c r="AL10" s="310">
        <f>Q11*1000</f>
        <v>970</v>
      </c>
      <c r="AM10" s="551" t="s">
        <v>251</v>
      </c>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15"/>
    </row>
    <row r="11" spans="1:72" s="4" customFormat="1" ht="15" customHeight="1" thickTop="1">
      <c r="A11" s="9" t="s">
        <v>43</v>
      </c>
      <c r="B11" s="204"/>
      <c r="C11" s="240" t="s">
        <v>76</v>
      </c>
      <c r="D11" s="241"/>
      <c r="E11" s="242"/>
      <c r="F11" s="224"/>
      <c r="G11" s="224"/>
      <c r="H11" s="243"/>
      <c r="I11" s="224"/>
      <c r="J11" s="244"/>
      <c r="K11" s="244"/>
      <c r="L11" s="244"/>
      <c r="M11" s="244"/>
      <c r="N11" s="244"/>
      <c r="O11" s="243"/>
      <c r="P11" s="243"/>
      <c r="Q11" s="146">
        <v>0.97</v>
      </c>
      <c r="R11" s="15"/>
      <c r="S11" s="145"/>
      <c r="T11" s="15"/>
      <c r="U11" s="15"/>
      <c r="V11" s="15"/>
      <c r="W11" s="15"/>
      <c r="X11" s="15"/>
      <c r="Y11" s="147">
        <f>'PARAMETER '!A2</f>
        <v>1</v>
      </c>
      <c r="Z11" s="148" t="str">
        <f>'PARAMETER '!B2</f>
        <v>Musterunternehmen Bereich 1</v>
      </c>
      <c r="AA11" s="147">
        <f>'PARAMETER '!C2</f>
        <v>1</v>
      </c>
      <c r="AB11" s="148" t="str">
        <f>'PARAMETER '!D2</f>
        <v>01 I Verfügbare Stromspeicher</v>
      </c>
      <c r="AC11" s="147">
        <f>'PARAMETER '!E2</f>
        <v>1</v>
      </c>
      <c r="AD11" s="148" t="str">
        <f>'PARAMETER '!F2</f>
        <v>01 I Eisspeicher</v>
      </c>
      <c r="AE11" s="147">
        <f>'PARAMETER '!G2</f>
        <v>1</v>
      </c>
      <c r="AF11" s="148" t="str">
        <f>'PARAMETER '!H2</f>
        <v>01 I Wuchtanlage</v>
      </c>
      <c r="AG11" s="147">
        <f>'PARAMETER '!I2</f>
        <v>1</v>
      </c>
      <c r="AH11" s="148" t="str">
        <f>'PARAMETER '!J2</f>
        <v>01 I 8-16 Uhr</v>
      </c>
      <c r="AI11" s="147">
        <f>'PARAMETER '!K2</f>
        <v>1</v>
      </c>
      <c r="AJ11" s="148" t="str">
        <f>'PARAMETER '!L2</f>
        <v>01 I Vollautomatisiert</v>
      </c>
      <c r="AK11" s="141"/>
      <c r="AL11" s="311"/>
      <c r="AM11" s="311"/>
      <c r="AN11" s="311"/>
      <c r="AO11" s="311"/>
      <c r="AP11" s="311"/>
      <c r="AQ11" s="311"/>
      <c r="AR11" s="311"/>
      <c r="AS11" s="305"/>
      <c r="AT11" s="305"/>
      <c r="AU11" s="305"/>
      <c r="AV11" s="305"/>
      <c r="AW11" s="305"/>
      <c r="AX11" s="305"/>
      <c r="AY11" s="305"/>
      <c r="AZ11" s="308"/>
      <c r="BA11" s="308"/>
      <c r="BB11" s="308"/>
      <c r="BC11" s="308"/>
      <c r="BD11" s="308"/>
      <c r="BE11" s="308"/>
      <c r="BF11" s="308"/>
      <c r="BG11" s="308"/>
      <c r="BH11" s="308"/>
      <c r="BI11" s="308"/>
      <c r="BJ11" s="308"/>
      <c r="BK11" s="308"/>
      <c r="BL11" s="308"/>
      <c r="BM11" s="308"/>
      <c r="BN11" s="308"/>
      <c r="BO11" s="308"/>
      <c r="BP11" s="308"/>
      <c r="BQ11" s="308"/>
      <c r="BR11" s="308"/>
      <c r="BS11" s="308"/>
      <c r="BT11" s="15"/>
    </row>
    <row r="12" spans="1:72" s="2" customFormat="1" ht="12.75" customHeight="1" outlineLevel="1">
      <c r="A12" s="10" t="s">
        <v>19</v>
      </c>
      <c r="B12" s="199" t="s">
        <v>1</v>
      </c>
      <c r="C12" s="245"/>
      <c r="D12" s="246"/>
      <c r="E12" s="247"/>
      <c r="F12" s="248"/>
      <c r="G12" s="228"/>
      <c r="H12" s="249"/>
      <c r="I12" s="250"/>
      <c r="J12" s="249"/>
      <c r="K12" s="249"/>
      <c r="L12" s="249"/>
      <c r="M12" s="249"/>
      <c r="N12" s="249"/>
      <c r="O12" s="251"/>
      <c r="P12" s="251"/>
      <c r="Q12" s="149">
        <v>0</v>
      </c>
      <c r="R12" s="150"/>
      <c r="S12" s="150"/>
      <c r="T12" s="15"/>
      <c r="U12" s="15"/>
      <c r="V12" s="15"/>
      <c r="W12" s="15"/>
      <c r="X12" s="15"/>
      <c r="Y12" s="147">
        <f>'PARAMETER '!A3</f>
        <v>2</v>
      </c>
      <c r="Z12" s="148" t="str">
        <f>'PARAMETER '!B3</f>
        <v>Musterunternehmen Bereich 2</v>
      </c>
      <c r="AA12" s="147">
        <f>'PARAMETER '!C3</f>
        <v>2</v>
      </c>
      <c r="AB12" s="148" t="str">
        <f>'PARAMETER '!D3</f>
        <v>02 I Verschiebbare Kälteerzeugung</v>
      </c>
      <c r="AC12" s="147">
        <f>'PARAMETER '!E3</f>
        <v>2</v>
      </c>
      <c r="AD12" s="148" t="str">
        <f>'PARAMETER '!F3</f>
        <v>02 I Generator</v>
      </c>
      <c r="AE12" s="147">
        <f>'PARAMETER '!G3</f>
        <v>2</v>
      </c>
      <c r="AF12" s="148" t="str">
        <f>'PARAMETER '!H3</f>
        <v>02 I Klima</v>
      </c>
      <c r="AG12" s="147">
        <f>'PARAMETER '!I3</f>
        <v>2</v>
      </c>
      <c r="AH12" s="148" t="str">
        <f>'PARAMETER '!J3</f>
        <v>02 I 8-17 Uhr</v>
      </c>
      <c r="AI12" s="147">
        <f>'PARAMETER '!K3</f>
        <v>2</v>
      </c>
      <c r="AJ12" s="148" t="str">
        <f>'PARAMETER '!L3</f>
        <v>02 I Teilautomatisiert</v>
      </c>
      <c r="AK12" s="151"/>
      <c r="AL12" s="311"/>
      <c r="AM12" s="311"/>
      <c r="AN12" s="311"/>
      <c r="AO12" s="311"/>
      <c r="AP12" s="311"/>
      <c r="AQ12" s="311"/>
      <c r="AR12" s="311"/>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8"/>
    </row>
    <row r="13" spans="1:72" s="2" customFormat="1" ht="12.75" customHeight="1" outlineLevel="1">
      <c r="A13" s="205" t="s">
        <v>105</v>
      </c>
      <c r="B13" s="199" t="s">
        <v>0</v>
      </c>
      <c r="C13" s="252"/>
      <c r="D13" s="253"/>
      <c r="E13" s="254"/>
      <c r="F13" s="248"/>
      <c r="G13" s="228"/>
      <c r="H13" s="249"/>
      <c r="I13" s="250"/>
      <c r="J13" s="249"/>
      <c r="K13" s="249"/>
      <c r="L13" s="249"/>
      <c r="M13" s="249"/>
      <c r="N13" s="249"/>
      <c r="O13" s="251"/>
      <c r="P13" s="251"/>
      <c r="Q13" s="149">
        <v>8</v>
      </c>
      <c r="R13" s="145"/>
      <c r="S13" s="145"/>
      <c r="T13" s="15"/>
      <c r="U13" s="15"/>
      <c r="V13" s="15"/>
      <c r="W13" s="15"/>
      <c r="X13" s="15"/>
      <c r="Y13" s="147">
        <f>'PARAMETER '!A4</f>
        <v>3</v>
      </c>
      <c r="Z13" s="148" t="str">
        <f>'PARAMETER '!B4</f>
        <v>Musterunternehmen Bereich 3</v>
      </c>
      <c r="AA13" s="147">
        <f>'PARAMETER '!C4</f>
        <v>3</v>
      </c>
      <c r="AB13" s="148" t="str">
        <f>'PARAMETER '!D4</f>
        <v>03 I Verfügbare Notstromerzeugung</v>
      </c>
      <c r="AC13" s="147">
        <f>'PARAMETER '!E4</f>
        <v>3</v>
      </c>
      <c r="AD13" s="148" t="str">
        <f>'PARAMETER '!F4</f>
        <v>03 I Lüftung/Klima</v>
      </c>
      <c r="AE13" s="147">
        <f>'PARAMETER '!G4</f>
        <v>3</v>
      </c>
      <c r="AF13" s="148" t="str">
        <f>'PARAMETER '!H4</f>
        <v xml:space="preserve">03 I Zentralversorgung </v>
      </c>
      <c r="AG13" s="147">
        <f>'PARAMETER '!I4</f>
        <v>3</v>
      </c>
      <c r="AH13" s="148" t="str">
        <f>'PARAMETER '!J4</f>
        <v>03 I 8-18 Uhr</v>
      </c>
      <c r="AI13" s="147">
        <f>'PARAMETER '!K4</f>
        <v>3</v>
      </c>
      <c r="AJ13" s="148" t="str">
        <f>'PARAMETER '!L4</f>
        <v>03 I Manuell</v>
      </c>
      <c r="AK13" s="151"/>
      <c r="AL13" s="311"/>
      <c r="AM13" s="311"/>
      <c r="AN13" s="311"/>
      <c r="AO13" s="311"/>
      <c r="AP13" s="311"/>
      <c r="AQ13" s="311"/>
      <c r="AR13" s="311"/>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5"/>
      <c r="BT13" s="8"/>
    </row>
    <row r="14" spans="1:72" s="2" customFormat="1" ht="31.5" hidden="1" customHeight="1" outlineLevel="1">
      <c r="A14" s="255"/>
      <c r="B14" s="256"/>
      <c r="C14" s="257"/>
      <c r="D14" s="258"/>
      <c r="E14" s="259"/>
      <c r="F14" s="248"/>
      <c r="G14" s="228"/>
      <c r="H14" s="249"/>
      <c r="I14" s="250"/>
      <c r="J14" s="192"/>
      <c r="K14" s="192"/>
      <c r="L14" s="192"/>
      <c r="M14" s="192"/>
      <c r="N14" s="192"/>
      <c r="O14" s="251"/>
      <c r="P14" s="251"/>
      <c r="Q14" s="149"/>
      <c r="R14" s="145"/>
      <c r="S14" s="145"/>
      <c r="T14" s="15"/>
      <c r="U14" s="15"/>
      <c r="V14" s="15"/>
      <c r="W14" s="15"/>
      <c r="X14" s="15"/>
      <c r="Y14" s="147">
        <f>'PARAMETER '!A5</f>
        <v>4</v>
      </c>
      <c r="Z14" s="148" t="str">
        <f>'PARAMETER '!B5</f>
        <v>Unternehmen Bereich 04</v>
      </c>
      <c r="AA14" s="147">
        <f>'PARAMETER '!C5</f>
        <v>4</v>
      </c>
      <c r="AB14" s="148" t="str">
        <f>'PARAMETER '!D5</f>
        <v>04 I Vorhandene Produktionsspeicher</v>
      </c>
      <c r="AC14" s="147">
        <f>'PARAMETER '!E5</f>
        <v>4</v>
      </c>
      <c r="AD14" s="148" t="str">
        <f>'PARAMETER '!F5</f>
        <v>04 I Wuchtanlage</v>
      </c>
      <c r="AE14" s="147">
        <f>'PARAMETER '!G5</f>
        <v>4</v>
      </c>
      <c r="AF14" s="148" t="str">
        <f>'PARAMETER '!H5</f>
        <v>04 I Competence Center</v>
      </c>
      <c r="AG14" s="147">
        <f>'PARAMETER '!I5</f>
        <v>4</v>
      </c>
      <c r="AH14" s="148" t="str">
        <f>'PARAMETER '!J5</f>
        <v>04 I 9-17 uhr</v>
      </c>
      <c r="AI14" s="147">
        <f>'PARAMETER '!K5</f>
        <v>4</v>
      </c>
      <c r="AJ14" s="148">
        <f>'PARAMETER '!L5</f>
        <v>0</v>
      </c>
      <c r="AK14" s="151"/>
      <c r="AL14" s="311"/>
      <c r="AM14" s="311"/>
      <c r="AN14" s="311"/>
      <c r="AO14" s="311"/>
      <c r="AP14" s="311"/>
      <c r="AQ14" s="311"/>
      <c r="AR14" s="311"/>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5"/>
      <c r="BT14" s="8"/>
    </row>
    <row r="15" spans="1:72" s="2" customFormat="1" ht="12.75" customHeight="1" collapsed="1">
      <c r="A15" s="19" t="s">
        <v>20</v>
      </c>
      <c r="B15" s="199" t="s">
        <v>107</v>
      </c>
      <c r="C15" s="260"/>
      <c r="D15" s="261"/>
      <c r="E15" s="247"/>
      <c r="F15" s="248"/>
      <c r="G15" s="228"/>
      <c r="H15" s="262"/>
      <c r="I15" s="250"/>
      <c r="J15" s="263"/>
      <c r="K15" s="263"/>
      <c r="L15" s="263"/>
      <c r="M15" s="263"/>
      <c r="N15" s="263"/>
      <c r="O15" s="251"/>
      <c r="P15" s="251"/>
      <c r="Q15" s="149">
        <v>10</v>
      </c>
      <c r="R15" s="145"/>
      <c r="S15" s="145"/>
      <c r="T15" s="15"/>
      <c r="U15" s="15"/>
      <c r="V15" s="15"/>
      <c r="W15" s="15"/>
      <c r="X15" s="15"/>
      <c r="Y15" s="147">
        <f>'PARAMETER '!A6</f>
        <v>5</v>
      </c>
      <c r="Z15" s="148" t="str">
        <f>'PARAMETER '!B6</f>
        <v>Unternehmen Bereich 05</v>
      </c>
      <c r="AA15" s="147">
        <f>'PARAMETER '!C6</f>
        <v>5</v>
      </c>
      <c r="AB15" s="148" t="str">
        <f>'PARAMETER '!D6</f>
        <v>05 I Reduzierbare Prozesse 
(kurzfristig, Aktivierungshorizont &lt;1 Stunde, nicht planbar)</v>
      </c>
      <c r="AC15" s="147">
        <f>'PARAMETER '!E6</f>
        <v>5</v>
      </c>
      <c r="AD15" s="148" t="str">
        <f>'PARAMETER '!F6</f>
        <v>05 I Prüffeld</v>
      </c>
      <c r="AE15" s="147">
        <f>'PARAMETER '!G6</f>
        <v>5</v>
      </c>
      <c r="AF15" s="148" t="str">
        <f>'PARAMETER '!H6</f>
        <v>05 I Einzelfertigung Prozess</v>
      </c>
      <c r="AG15" s="147">
        <f>'PARAMETER '!I6</f>
        <v>5</v>
      </c>
      <c r="AH15" s="148" t="str">
        <f>'PARAMETER '!J6</f>
        <v>05 I 9 -18 Uhr</v>
      </c>
      <c r="AI15" s="147">
        <f>'PARAMETER '!K6</f>
        <v>5</v>
      </c>
      <c r="AJ15" s="148">
        <f>'PARAMETER '!L6</f>
        <v>0</v>
      </c>
      <c r="AK15" s="151"/>
      <c r="AL15" s="312"/>
      <c r="AM15" s="312"/>
      <c r="AN15" s="312"/>
      <c r="AO15" s="312"/>
      <c r="AP15" s="312"/>
      <c r="AQ15" s="312"/>
      <c r="AR15" s="312"/>
      <c r="AS15" s="308"/>
      <c r="AT15" s="308"/>
      <c r="AU15" s="308"/>
      <c r="AV15" s="308"/>
      <c r="AW15" s="308"/>
      <c r="AX15" s="308"/>
      <c r="AY15" s="308"/>
      <c r="AZ15" s="305"/>
      <c r="BA15" s="305"/>
      <c r="BB15" s="305"/>
      <c r="BC15" s="305"/>
      <c r="BD15" s="305"/>
      <c r="BE15" s="305"/>
      <c r="BF15" s="305"/>
      <c r="BG15" s="305"/>
      <c r="BH15" s="305"/>
      <c r="BI15" s="305"/>
      <c r="BJ15" s="305"/>
      <c r="BK15" s="305"/>
      <c r="BL15" s="305"/>
      <c r="BM15" s="305"/>
      <c r="BN15" s="305"/>
      <c r="BO15" s="305"/>
      <c r="BP15" s="305"/>
      <c r="BQ15" s="305"/>
      <c r="BR15" s="305"/>
      <c r="BS15" s="305"/>
      <c r="BT15" s="8"/>
    </row>
    <row r="16" spans="1:72" s="4" customFormat="1" ht="15" customHeight="1">
      <c r="A16" s="9" t="s">
        <v>42</v>
      </c>
      <c r="B16" s="204"/>
      <c r="C16" s="240" t="s">
        <v>76</v>
      </c>
      <c r="D16" s="241"/>
      <c r="E16" s="228"/>
      <c r="F16" s="248"/>
      <c r="G16" s="228"/>
      <c r="H16" s="249"/>
      <c r="I16" s="250"/>
      <c r="J16" s="249"/>
      <c r="K16" s="249"/>
      <c r="L16" s="249"/>
      <c r="M16" s="249"/>
      <c r="N16" s="249"/>
      <c r="O16" s="251"/>
      <c r="P16" s="251"/>
      <c r="Q16" s="149">
        <v>12</v>
      </c>
      <c r="R16" s="145"/>
      <c r="S16" s="145"/>
      <c r="T16" s="15"/>
      <c r="U16" s="15"/>
      <c r="V16" s="15"/>
      <c r="W16" s="15"/>
      <c r="X16" s="15"/>
      <c r="Y16" s="147">
        <f>'PARAMETER '!A7</f>
        <v>6</v>
      </c>
      <c r="Z16" s="148" t="str">
        <f>'PARAMETER '!B7</f>
        <v>Unternehmen Bereich 06</v>
      </c>
      <c r="AA16" s="147">
        <f>'PARAMETER '!C7</f>
        <v>6</v>
      </c>
      <c r="AB16" s="148" t="str">
        <f>'PARAMETER '!D7</f>
        <v>06 I Erhöhbare Prozesse 
(kurzfristig, Aktivierungshorizont &lt;1 Stunde, nicht planbar)</v>
      </c>
      <c r="AC16" s="147">
        <f>'PARAMETER '!E7</f>
        <v>6</v>
      </c>
      <c r="AD16" s="148" t="str">
        <f>'PARAMETER '!F7</f>
        <v>06 I Ofen</v>
      </c>
      <c r="AE16" s="147">
        <f>'PARAMETER '!G7</f>
        <v>6</v>
      </c>
      <c r="AF16" s="148" t="str">
        <f>'PARAMETER '!H7</f>
        <v>06 I E-Auto</v>
      </c>
      <c r="AG16" s="147">
        <f>'PARAMETER '!I7</f>
        <v>6</v>
      </c>
      <c r="AH16" s="148" t="str">
        <f>'PARAMETER '!J7</f>
        <v>06 I 7-18 Uhr</v>
      </c>
      <c r="AI16" s="147">
        <f>'PARAMETER '!K7</f>
        <v>6</v>
      </c>
      <c r="AJ16" s="148">
        <f>'PARAMETER '!L7</f>
        <v>0</v>
      </c>
      <c r="AK16" s="151"/>
      <c r="AL16" s="311"/>
      <c r="AM16" s="311"/>
      <c r="AN16" s="311"/>
      <c r="AO16" s="311"/>
      <c r="AP16" s="311"/>
      <c r="AQ16" s="311"/>
      <c r="AR16" s="311"/>
      <c r="AS16" s="305"/>
      <c r="AT16" s="305"/>
      <c r="AU16" s="305"/>
      <c r="AV16" s="305"/>
      <c r="AW16" s="305"/>
      <c r="AX16" s="305"/>
      <c r="AY16" s="305"/>
      <c r="AZ16" s="308"/>
      <c r="BA16" s="308"/>
      <c r="BB16" s="308"/>
      <c r="BC16" s="308"/>
      <c r="BD16" s="308"/>
      <c r="BE16" s="308"/>
      <c r="BF16" s="308"/>
      <c r="BG16" s="308"/>
      <c r="BH16" s="308"/>
      <c r="BI16" s="308"/>
      <c r="BJ16" s="308"/>
      <c r="BK16" s="308"/>
      <c r="BL16" s="308"/>
      <c r="BM16" s="308"/>
      <c r="BN16" s="308"/>
      <c r="BO16" s="308"/>
      <c r="BP16" s="308"/>
      <c r="BQ16" s="308"/>
      <c r="BR16" s="308"/>
      <c r="BS16" s="308"/>
      <c r="BT16" s="15"/>
    </row>
    <row r="17" spans="1:72" s="2" customFormat="1" ht="15" outlineLevel="1">
      <c r="A17" s="10" t="s">
        <v>7</v>
      </c>
      <c r="B17" s="199" t="s">
        <v>0</v>
      </c>
      <c r="C17" s="252"/>
      <c r="D17" s="264"/>
      <c r="E17" s="265"/>
      <c r="F17" s="248"/>
      <c r="G17" s="228"/>
      <c r="H17" s="249"/>
      <c r="I17" s="250"/>
      <c r="J17" s="249"/>
      <c r="K17" s="249"/>
      <c r="L17" s="249"/>
      <c r="M17" s="249"/>
      <c r="N17" s="249"/>
      <c r="O17" s="251"/>
      <c r="P17" s="251"/>
      <c r="Q17" s="149">
        <v>15</v>
      </c>
      <c r="R17" s="150"/>
      <c r="S17" s="150"/>
      <c r="T17" s="15"/>
      <c r="U17" s="15"/>
      <c r="V17" s="15"/>
      <c r="W17" s="15"/>
      <c r="X17" s="15"/>
      <c r="Y17" s="147">
        <f>'PARAMETER '!A8</f>
        <v>7</v>
      </c>
      <c r="Z17" s="148" t="str">
        <f>'PARAMETER '!B8</f>
        <v>Unternehmen Bereich 07</v>
      </c>
      <c r="AA17" s="147">
        <f>'PARAMETER '!C8</f>
        <v>7</v>
      </c>
      <c r="AB17" s="148" t="str">
        <f>'PARAMETER '!D8</f>
        <v>07 I Verschiebbare Prozesse 
(planbar, Aktivierungshoriziont 1 Stunde - 1 Woche)</v>
      </c>
      <c r="AC17" s="147">
        <f>'PARAMETER '!E8</f>
        <v>7</v>
      </c>
      <c r="AD17" s="148" t="str">
        <f>'PARAMETER '!F8</f>
        <v>07 I Druckluftstation</v>
      </c>
      <c r="AE17" s="147">
        <f>'PARAMETER '!G8</f>
        <v>7</v>
      </c>
      <c r="AF17" s="148" t="str">
        <f>'PARAMETER '!H8</f>
        <v>07 I Gabelstapler</v>
      </c>
      <c r="AG17" s="147">
        <f>'PARAMETER '!I8</f>
        <v>7</v>
      </c>
      <c r="AH17" s="148" t="str">
        <f>'PARAMETER '!J8</f>
        <v>07 I 6-18 Uhr</v>
      </c>
      <c r="AI17" s="147">
        <f>'PARAMETER '!K8</f>
        <v>7</v>
      </c>
      <c r="AJ17" s="148">
        <f>'PARAMETER '!L8</f>
        <v>0</v>
      </c>
      <c r="AK17" s="151"/>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8"/>
    </row>
    <row r="18" spans="1:72" s="2" customFormat="1" ht="12.75" customHeight="1" outlineLevel="1">
      <c r="A18" s="10" t="s">
        <v>9</v>
      </c>
      <c r="B18" s="199" t="s">
        <v>0</v>
      </c>
      <c r="C18" s="252"/>
      <c r="D18" s="253"/>
      <c r="E18" s="265"/>
      <c r="F18" s="248"/>
      <c r="G18" s="228"/>
      <c r="H18" s="249"/>
      <c r="I18" s="250"/>
      <c r="J18" s="251"/>
      <c r="K18" s="251"/>
      <c r="L18" s="251"/>
      <c r="M18" s="251"/>
      <c r="N18" s="251"/>
      <c r="O18" s="251"/>
      <c r="P18" s="251"/>
      <c r="Q18" s="149">
        <v>5</v>
      </c>
      <c r="R18" s="150"/>
      <c r="S18" s="150"/>
      <c r="T18" s="15"/>
      <c r="U18" s="15"/>
      <c r="V18" s="15"/>
      <c r="W18" s="15"/>
      <c r="X18" s="15"/>
      <c r="Y18" s="147">
        <f>'PARAMETER '!A9</f>
        <v>8</v>
      </c>
      <c r="Z18" s="148" t="str">
        <f>'PARAMETER '!B9</f>
        <v>Unternehmen Bereich 08</v>
      </c>
      <c r="AA18" s="147">
        <f>'PARAMETER '!C9</f>
        <v>8</v>
      </c>
      <c r="AB18" s="148">
        <f>'PARAMETER '!D9</f>
        <v>0</v>
      </c>
      <c r="AC18" s="147">
        <f>'PARAMETER '!E9</f>
        <v>8</v>
      </c>
      <c r="AD18" s="148" t="str">
        <f>'PARAMETER '!F9</f>
        <v>08 I Lötofen</v>
      </c>
      <c r="AE18" s="147">
        <f>'PARAMETER '!G9</f>
        <v>8</v>
      </c>
      <c r="AF18" s="148" t="str">
        <f>'PARAMETER '!H9</f>
        <v>08 I Fernwärme</v>
      </c>
      <c r="AG18" s="147">
        <f>'PARAMETER '!I9</f>
        <v>8</v>
      </c>
      <c r="AH18" s="148" t="str">
        <f>'PARAMETER '!J9</f>
        <v>08 I 6-19 Uhr</v>
      </c>
      <c r="AI18" s="147">
        <f>'PARAMETER '!K9</f>
        <v>8</v>
      </c>
      <c r="AJ18" s="148">
        <f>'PARAMETER '!L9</f>
        <v>0</v>
      </c>
      <c r="AK18" s="151"/>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8"/>
    </row>
    <row r="19" spans="1:72" s="2" customFormat="1" ht="15" outlineLevel="1">
      <c r="A19" s="10" t="s">
        <v>16</v>
      </c>
      <c r="B19" s="206" t="s">
        <v>0</v>
      </c>
      <c r="C19" s="252"/>
      <c r="D19" s="253"/>
      <c r="E19" s="265"/>
      <c r="F19" s="248"/>
      <c r="G19" s="228"/>
      <c r="H19" s="249"/>
      <c r="I19" s="250"/>
      <c r="J19" s="251"/>
      <c r="K19" s="251"/>
      <c r="L19" s="251"/>
      <c r="M19" s="251"/>
      <c r="N19" s="251"/>
      <c r="O19" s="251"/>
      <c r="P19" s="251"/>
      <c r="Q19" s="149">
        <v>5</v>
      </c>
      <c r="R19" s="150"/>
      <c r="S19" s="150"/>
      <c r="T19" s="15"/>
      <c r="U19" s="15"/>
      <c r="V19" s="15"/>
      <c r="W19" s="15"/>
      <c r="X19" s="15"/>
      <c r="Y19" s="147">
        <f>'PARAMETER '!A10</f>
        <v>9</v>
      </c>
      <c r="Z19" s="148" t="str">
        <f>'PARAMETER '!B10</f>
        <v>Unternehmen Bereich 09</v>
      </c>
      <c r="AA19" s="147">
        <f>'PARAMETER '!C10</f>
        <v>9</v>
      </c>
      <c r="AB19" s="148">
        <f>'PARAMETER '!D10</f>
        <v>0</v>
      </c>
      <c r="AC19" s="147">
        <f>'PARAMETER '!E10</f>
        <v>9</v>
      </c>
      <c r="AD19" s="148" t="str">
        <f>'PARAMETER '!F10</f>
        <v>09 I Ladestation</v>
      </c>
      <c r="AE19" s="147">
        <f>'PARAMETER '!G10</f>
        <v>9</v>
      </c>
      <c r="AF19" s="148" t="str">
        <f>'PARAMETER '!H10</f>
        <v>09 I Niederspannungsprüfung</v>
      </c>
      <c r="AG19" s="147">
        <f>'PARAMETER '!I10</f>
        <v>9</v>
      </c>
      <c r="AH19" s="148" t="str">
        <f>'PARAMETER '!J10</f>
        <v>09 I 2 Schichten (6-22 Uhr)</v>
      </c>
      <c r="AI19" s="147">
        <f>'PARAMETER '!K10</f>
        <v>9</v>
      </c>
      <c r="AJ19" s="148">
        <f>'PARAMETER '!L10</f>
        <v>0</v>
      </c>
      <c r="AK19" s="151"/>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8"/>
    </row>
    <row r="20" spans="1:72" s="2" customFormat="1" ht="15" outlineLevel="1">
      <c r="A20" s="10" t="s">
        <v>22</v>
      </c>
      <c r="B20" s="199" t="s">
        <v>1</v>
      </c>
      <c r="C20" s="252"/>
      <c r="D20" s="253"/>
      <c r="E20" s="265"/>
      <c r="F20" s="248"/>
      <c r="G20" s="266"/>
      <c r="H20" s="249"/>
      <c r="I20" s="250"/>
      <c r="J20" s="251"/>
      <c r="K20" s="251"/>
      <c r="L20" s="251"/>
      <c r="M20" s="251"/>
      <c r="N20" s="251"/>
      <c r="O20" s="251"/>
      <c r="P20" s="251"/>
      <c r="Q20" s="149">
        <v>5</v>
      </c>
      <c r="R20" s="150"/>
      <c r="S20" s="150"/>
      <c r="T20" s="15"/>
      <c r="U20" s="15"/>
      <c r="V20" s="15"/>
      <c r="W20" s="15"/>
      <c r="X20" s="15"/>
      <c r="Y20" s="147">
        <f>'PARAMETER '!A11</f>
        <v>10</v>
      </c>
      <c r="Z20" s="148" t="str">
        <f>'PARAMETER '!B11</f>
        <v>Unternehmen Bereich 10</v>
      </c>
      <c r="AA20" s="147">
        <f>'PARAMETER '!C11</f>
        <v>10</v>
      </c>
      <c r="AB20" s="148">
        <f>'PARAMETER '!D11</f>
        <v>0</v>
      </c>
      <c r="AC20" s="147">
        <f>'PARAMETER '!E11</f>
        <v>10</v>
      </c>
      <c r="AD20" s="148" t="str">
        <f>'PARAMETER '!F11</f>
        <v>10 I Wärme</v>
      </c>
      <c r="AE20" s="147">
        <f>'PARAMETER '!G11</f>
        <v>10</v>
      </c>
      <c r="AF20" s="148" t="str">
        <f>'PARAMETER '!H11</f>
        <v>10 I Mittelspannungsprüfung</v>
      </c>
      <c r="AG20" s="147">
        <f>'PARAMETER '!I11</f>
        <v>10</v>
      </c>
      <c r="AH20" s="148" t="str">
        <f>'PARAMETER '!J11</f>
        <v>10 I 3 Schichten (0-24 Uhr)</v>
      </c>
      <c r="AI20" s="147">
        <f>'PARAMETER '!K11</f>
        <v>10</v>
      </c>
      <c r="AJ20" s="148">
        <f>'PARAMETER '!L11</f>
        <v>0</v>
      </c>
      <c r="AK20" s="151"/>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8"/>
    </row>
    <row r="21" spans="1:72" s="2" customFormat="1" ht="12.75" customHeight="1" outlineLevel="1">
      <c r="A21" s="10" t="s">
        <v>12</v>
      </c>
      <c r="B21" s="199" t="s">
        <v>109</v>
      </c>
      <c r="C21" s="252"/>
      <c r="D21" s="253"/>
      <c r="E21" s="265"/>
      <c r="F21" s="248"/>
      <c r="G21" s="228"/>
      <c r="H21" s="249"/>
      <c r="I21" s="250"/>
      <c r="J21" s="251"/>
      <c r="K21" s="251"/>
      <c r="L21" s="251"/>
      <c r="M21" s="251"/>
      <c r="N21" s="251"/>
      <c r="O21" s="251"/>
      <c r="P21" s="251"/>
      <c r="Q21" s="149">
        <v>20</v>
      </c>
      <c r="R21" s="150"/>
      <c r="S21" s="150"/>
      <c r="T21" s="15"/>
      <c r="U21" s="15"/>
      <c r="V21" s="15"/>
      <c r="W21" s="15"/>
      <c r="X21" s="15"/>
      <c r="Y21" s="147">
        <f>'PARAMETER '!A12</f>
        <v>11</v>
      </c>
      <c r="Z21" s="148">
        <f>'PARAMETER '!B12</f>
        <v>0</v>
      </c>
      <c r="AA21" s="147">
        <f>'PARAMETER '!C12</f>
        <v>11</v>
      </c>
      <c r="AB21" s="148">
        <f>'PARAMETER '!D12</f>
        <v>0</v>
      </c>
      <c r="AC21" s="147">
        <f>'PARAMETER '!E12</f>
        <v>11</v>
      </c>
      <c r="AD21" s="148" t="str">
        <f>'PARAMETER '!F12</f>
        <v>11 I Härterei</v>
      </c>
      <c r="AE21" s="147">
        <f>'PARAMETER '!G12</f>
        <v>11</v>
      </c>
      <c r="AF21" s="148" t="str">
        <f>'PARAMETER '!H12</f>
        <v>11 I Hochleistungsprüfung</v>
      </c>
      <c r="AG21" s="147">
        <f>'PARAMETER '!I12</f>
        <v>11</v>
      </c>
      <c r="AH21" s="148" t="str">
        <f>'PARAMETER '!J12</f>
        <v xml:space="preserve">11 I 16-6 Uhr inkl. SA / SO </v>
      </c>
      <c r="AI21" s="147">
        <f>'PARAMETER '!K12</f>
        <v>11</v>
      </c>
      <c r="AJ21" s="148">
        <f>'PARAMETER '!L12</f>
        <v>0</v>
      </c>
      <c r="AK21" s="151"/>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8"/>
    </row>
    <row r="22" spans="1:72" s="2" customFormat="1" ht="12.75" customHeight="1" outlineLevel="1">
      <c r="A22" s="10" t="s">
        <v>15</v>
      </c>
      <c r="B22" s="199" t="s">
        <v>109</v>
      </c>
      <c r="C22" s="252"/>
      <c r="D22" s="253"/>
      <c r="E22" s="265"/>
      <c r="F22" s="248"/>
      <c r="G22" s="228"/>
      <c r="H22" s="249"/>
      <c r="I22" s="250"/>
      <c r="J22" s="249"/>
      <c r="K22" s="249"/>
      <c r="L22" s="249"/>
      <c r="M22" s="249"/>
      <c r="N22" s="249"/>
      <c r="O22" s="251"/>
      <c r="P22" s="251"/>
      <c r="Q22" s="149">
        <v>0</v>
      </c>
      <c r="R22" s="150"/>
      <c r="S22" s="150"/>
      <c r="T22" s="15"/>
      <c r="U22" s="15"/>
      <c r="V22" s="15"/>
      <c r="W22" s="15"/>
      <c r="X22" s="15"/>
      <c r="Y22" s="147">
        <f>'PARAMETER '!A13</f>
        <v>12</v>
      </c>
      <c r="Z22" s="148">
        <f>'PARAMETER '!B13</f>
        <v>0</v>
      </c>
      <c r="AA22" s="147">
        <f>'PARAMETER '!C13</f>
        <v>12</v>
      </c>
      <c r="AB22" s="148">
        <f>'PARAMETER '!D13</f>
        <v>0</v>
      </c>
      <c r="AC22" s="147">
        <f>'PARAMETER '!E13</f>
        <v>12</v>
      </c>
      <c r="AD22" s="148" t="str">
        <f>'PARAMETER '!F13</f>
        <v>12 I Sintern Keramik</v>
      </c>
      <c r="AE22" s="147">
        <f>'PARAMETER '!G13</f>
        <v>12</v>
      </c>
      <c r="AF22" s="148" t="str">
        <f>'PARAMETER '!H13</f>
        <v>12 I Erwärmungsprüfung</v>
      </c>
      <c r="AG22" s="147">
        <f>'PARAMETER '!I13</f>
        <v>12</v>
      </c>
      <c r="AH22" s="148">
        <f>'PARAMETER '!J13</f>
        <v>0</v>
      </c>
      <c r="AI22" s="147">
        <f>'PARAMETER '!K13</f>
        <v>12</v>
      </c>
      <c r="AJ22" s="148">
        <f>'PARAMETER '!L13</f>
        <v>0</v>
      </c>
      <c r="AK22" s="151"/>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8"/>
    </row>
    <row r="23" spans="1:72" s="2" customFormat="1" ht="12.75" customHeight="1" outlineLevel="1">
      <c r="A23" s="10" t="s">
        <v>14</v>
      </c>
      <c r="B23" s="199" t="s">
        <v>109</v>
      </c>
      <c r="C23" s="252"/>
      <c r="D23" s="253"/>
      <c r="E23" s="265"/>
      <c r="F23" s="248"/>
      <c r="G23" s="228"/>
      <c r="H23" s="249"/>
      <c r="I23" s="250"/>
      <c r="J23" s="251"/>
      <c r="K23" s="251"/>
      <c r="L23" s="251"/>
      <c r="M23" s="251"/>
      <c r="N23" s="251"/>
      <c r="O23" s="251"/>
      <c r="P23" s="251"/>
      <c r="Q23" s="149">
        <v>0</v>
      </c>
      <c r="R23" s="150"/>
      <c r="S23" s="150"/>
      <c r="T23" s="15"/>
      <c r="U23" s="15"/>
      <c r="V23" s="15"/>
      <c r="W23" s="15"/>
      <c r="X23" s="15"/>
      <c r="Y23" s="147">
        <f>'PARAMETER '!A14</f>
        <v>13</v>
      </c>
      <c r="Z23" s="148">
        <f>'PARAMETER '!B14</f>
        <v>0</v>
      </c>
      <c r="AA23" s="147">
        <f>'PARAMETER '!C14</f>
        <v>13</v>
      </c>
      <c r="AB23" s="148">
        <f>'PARAMETER '!D14</f>
        <v>0</v>
      </c>
      <c r="AC23" s="147">
        <f>'PARAMETER '!E14</f>
        <v>13</v>
      </c>
      <c r="AD23" s="148" t="str">
        <f>'PARAMETER '!F14</f>
        <v>13 I Lötanlage</v>
      </c>
      <c r="AE23" s="147">
        <f>'PARAMETER '!G14</f>
        <v>13</v>
      </c>
      <c r="AF23" s="148" t="str">
        <f>'PARAMETER '!H14</f>
        <v>13 I Temperaturzelle</v>
      </c>
      <c r="AG23" s="147">
        <f>'PARAMETER '!I14</f>
        <v>13</v>
      </c>
      <c r="AH23" s="148">
        <f>'PARAMETER '!J14</f>
        <v>0</v>
      </c>
      <c r="AI23" s="147">
        <f>'PARAMETER '!K14</f>
        <v>13</v>
      </c>
      <c r="AJ23" s="148">
        <f>'PARAMETER '!L14</f>
        <v>0</v>
      </c>
      <c r="AK23" s="151"/>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8"/>
    </row>
    <row r="24" spans="1:72" s="2" customFormat="1" ht="12.75" customHeight="1" outlineLevel="1">
      <c r="A24" s="10" t="s">
        <v>13</v>
      </c>
      <c r="B24" s="199" t="s">
        <v>109</v>
      </c>
      <c r="C24" s="267"/>
      <c r="D24" s="253"/>
      <c r="E24" s="265"/>
      <c r="F24" s="248"/>
      <c r="G24" s="228"/>
      <c r="H24" s="251"/>
      <c r="I24" s="250"/>
      <c r="J24" s="268"/>
      <c r="K24" s="268"/>
      <c r="L24" s="268"/>
      <c r="M24" s="268"/>
      <c r="N24" s="268"/>
      <c r="O24" s="251"/>
      <c r="P24" s="251"/>
      <c r="Q24" s="149">
        <v>15</v>
      </c>
      <c r="R24" s="150"/>
      <c r="S24" s="150"/>
      <c r="T24" s="15"/>
      <c r="U24" s="15"/>
      <c r="V24" s="15"/>
      <c r="W24" s="15"/>
      <c r="X24" s="15"/>
      <c r="Y24" s="147">
        <f>'PARAMETER '!A15</f>
        <v>14</v>
      </c>
      <c r="Z24" s="148">
        <f>'PARAMETER '!B15</f>
        <v>0</v>
      </c>
      <c r="AA24" s="147">
        <f>'PARAMETER '!C15</f>
        <v>14</v>
      </c>
      <c r="AB24" s="148">
        <f>'PARAMETER '!D15</f>
        <v>0</v>
      </c>
      <c r="AC24" s="147">
        <f>'PARAMETER '!E15</f>
        <v>14</v>
      </c>
      <c r="AD24" s="148" t="str">
        <f>'PARAMETER '!F15</f>
        <v>14 I Kunststofffertigung</v>
      </c>
      <c r="AE24" s="147">
        <f>'PARAMETER '!G15</f>
        <v>14</v>
      </c>
      <c r="AF24" s="148" t="str">
        <f>'PARAMETER '!H15</f>
        <v>14 I Brennöfen</v>
      </c>
      <c r="AG24" s="147">
        <f>'PARAMETER '!I15</f>
        <v>14</v>
      </c>
      <c r="AH24" s="148">
        <f>'PARAMETER '!J15</f>
        <v>0</v>
      </c>
      <c r="AI24" s="147">
        <f>'PARAMETER '!K15</f>
        <v>14</v>
      </c>
      <c r="AJ24" s="148">
        <f>'PARAMETER '!L15</f>
        <v>0</v>
      </c>
      <c r="AK24" s="151"/>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8"/>
    </row>
    <row r="25" spans="1:72" s="2" customFormat="1" ht="12.75" customHeight="1" outlineLevel="1">
      <c r="A25" s="10" t="s">
        <v>71</v>
      </c>
      <c r="B25" s="199" t="s">
        <v>1</v>
      </c>
      <c r="C25" s="260"/>
      <c r="D25" s="261"/>
      <c r="E25" s="265"/>
      <c r="F25" s="248"/>
      <c r="G25" s="228"/>
      <c r="H25" s="249"/>
      <c r="I25" s="250"/>
      <c r="J25" s="251"/>
      <c r="K25" s="251"/>
      <c r="L25" s="251"/>
      <c r="M25" s="251"/>
      <c r="N25" s="251"/>
      <c r="O25" s="251"/>
      <c r="P25" s="251"/>
      <c r="Q25" s="149">
        <v>0</v>
      </c>
      <c r="R25" s="145"/>
      <c r="S25" s="145"/>
      <c r="T25" s="15"/>
      <c r="U25" s="15"/>
      <c r="V25" s="15"/>
      <c r="W25" s="15"/>
      <c r="X25" s="15"/>
      <c r="Y25" s="147">
        <f>'PARAMETER '!A16</f>
        <v>15</v>
      </c>
      <c r="Z25" s="148">
        <f>'PARAMETER '!B16</f>
        <v>0</v>
      </c>
      <c r="AA25" s="147">
        <f>'PARAMETER '!C16</f>
        <v>15</v>
      </c>
      <c r="AB25" s="148">
        <f>'PARAMETER '!D16</f>
        <v>0</v>
      </c>
      <c r="AC25" s="147">
        <f>'PARAMETER '!E16</f>
        <v>15</v>
      </c>
      <c r="AD25" s="148">
        <f>'PARAMETER '!F16</f>
        <v>0</v>
      </c>
      <c r="AE25" s="147">
        <f>'PARAMETER '!G16</f>
        <v>15</v>
      </c>
      <c r="AF25" s="148" t="str">
        <f>'PARAMETER '!H16</f>
        <v>15 I Drucklufterzeugung</v>
      </c>
      <c r="AG25" s="147">
        <f>'PARAMETER '!I16</f>
        <v>15</v>
      </c>
      <c r="AH25" s="148">
        <f>'PARAMETER '!J16</f>
        <v>0</v>
      </c>
      <c r="AI25" s="147">
        <f>'PARAMETER '!K16</f>
        <v>15</v>
      </c>
      <c r="AJ25" s="148">
        <f>'PARAMETER '!L16</f>
        <v>0</v>
      </c>
      <c r="AK25" s="151"/>
      <c r="AL25" s="308"/>
      <c r="AM25" s="308"/>
      <c r="AN25" s="308"/>
      <c r="AO25" s="308"/>
      <c r="AP25" s="308"/>
      <c r="AQ25" s="308"/>
      <c r="AR25" s="308"/>
      <c r="AS25" s="308"/>
      <c r="AT25" s="308"/>
      <c r="AU25" s="308"/>
      <c r="AV25" s="308"/>
      <c r="AW25" s="308"/>
      <c r="AX25" s="308"/>
      <c r="AY25" s="308"/>
      <c r="AZ25" s="305"/>
      <c r="BA25" s="305"/>
      <c r="BB25" s="305"/>
      <c r="BC25" s="305"/>
      <c r="BD25" s="305"/>
      <c r="BE25" s="305"/>
      <c r="BF25" s="305"/>
      <c r="BG25" s="305"/>
      <c r="BH25" s="305"/>
      <c r="BI25" s="305"/>
      <c r="BJ25" s="305"/>
      <c r="BK25" s="305"/>
      <c r="BL25" s="305"/>
      <c r="BM25" s="305"/>
      <c r="BN25" s="305"/>
      <c r="BO25" s="305"/>
      <c r="BP25" s="305"/>
      <c r="BQ25" s="305"/>
      <c r="BR25" s="305"/>
      <c r="BS25" s="305"/>
      <c r="BT25" s="8"/>
    </row>
    <row r="26" spans="1:72" s="4" customFormat="1" ht="15" customHeight="1">
      <c r="A26" s="9" t="s">
        <v>41</v>
      </c>
      <c r="B26" s="204"/>
      <c r="C26" s="240" t="s">
        <v>76</v>
      </c>
      <c r="D26" s="241"/>
      <c r="E26" s="228"/>
      <c r="F26" s="248"/>
      <c r="G26" s="228"/>
      <c r="H26" s="251"/>
      <c r="I26" s="250"/>
      <c r="J26" s="268"/>
      <c r="K26" s="268"/>
      <c r="L26" s="268"/>
      <c r="M26" s="268"/>
      <c r="N26" s="268"/>
      <c r="O26" s="251"/>
      <c r="P26" s="251"/>
      <c r="Q26" s="149">
        <v>0</v>
      </c>
      <c r="R26" s="145"/>
      <c r="S26" s="145"/>
      <c r="T26" s="15"/>
      <c r="U26" s="15"/>
      <c r="V26" s="15"/>
      <c r="W26" s="15"/>
      <c r="X26" s="15"/>
      <c r="Y26" s="147">
        <f>'PARAMETER '!A17</f>
        <v>16</v>
      </c>
      <c r="Z26" s="148">
        <f>'PARAMETER '!B17</f>
        <v>0</v>
      </c>
      <c r="AA26" s="147">
        <f>'PARAMETER '!C17</f>
        <v>16</v>
      </c>
      <c r="AB26" s="148">
        <f>'PARAMETER '!D17</f>
        <v>0</v>
      </c>
      <c r="AC26" s="147">
        <f>'PARAMETER '!E17</f>
        <v>16</v>
      </c>
      <c r="AD26" s="148">
        <f>'PARAMETER '!F17</f>
        <v>0</v>
      </c>
      <c r="AE26" s="147">
        <f>'PARAMETER '!G17</f>
        <v>16</v>
      </c>
      <c r="AF26" s="148" t="str">
        <f>'PARAMETER '!H17</f>
        <v>16 I Testzentrum</v>
      </c>
      <c r="AG26" s="147">
        <f>'PARAMETER '!I17</f>
        <v>16</v>
      </c>
      <c r="AH26" s="148">
        <f>'PARAMETER '!J17</f>
        <v>0</v>
      </c>
      <c r="AI26" s="147">
        <f>'PARAMETER '!K17</f>
        <v>16</v>
      </c>
      <c r="AJ26" s="148">
        <f>'PARAMETER '!L17</f>
        <v>0</v>
      </c>
      <c r="AK26" s="151"/>
      <c r="AL26" s="305"/>
      <c r="AM26" s="305"/>
      <c r="AN26" s="305"/>
      <c r="AO26" s="305"/>
      <c r="AP26" s="305"/>
      <c r="AQ26" s="305"/>
      <c r="AR26" s="305"/>
      <c r="AS26" s="305"/>
      <c r="AT26" s="305"/>
      <c r="AU26" s="305"/>
      <c r="AV26" s="305"/>
      <c r="AW26" s="305"/>
      <c r="AX26" s="305"/>
      <c r="AY26" s="305"/>
      <c r="AZ26" s="308"/>
      <c r="BA26" s="308"/>
      <c r="BB26" s="308"/>
      <c r="BC26" s="308"/>
      <c r="BD26" s="308"/>
      <c r="BE26" s="308"/>
      <c r="BF26" s="308"/>
      <c r="BG26" s="308"/>
      <c r="BH26" s="308"/>
      <c r="BI26" s="308"/>
      <c r="BJ26" s="308"/>
      <c r="BK26" s="308"/>
      <c r="BL26" s="308"/>
      <c r="BM26" s="308"/>
      <c r="BN26" s="308"/>
      <c r="BO26" s="308"/>
      <c r="BP26" s="308"/>
      <c r="BQ26" s="308"/>
      <c r="BR26" s="308"/>
      <c r="BS26" s="308"/>
      <c r="BT26" s="15"/>
    </row>
    <row r="27" spans="1:72" s="2" customFormat="1" ht="15" outlineLevel="1">
      <c r="A27" s="10" t="s">
        <v>7</v>
      </c>
      <c r="B27" s="199" t="s">
        <v>107</v>
      </c>
      <c r="C27" s="252"/>
      <c r="D27" s="264"/>
      <c r="E27" s="265"/>
      <c r="F27" s="248"/>
      <c r="G27" s="228"/>
      <c r="H27" s="251"/>
      <c r="I27" s="250"/>
      <c r="J27" s="268"/>
      <c r="K27" s="268"/>
      <c r="L27" s="268"/>
      <c r="M27" s="268"/>
      <c r="N27" s="268"/>
      <c r="O27" s="251"/>
      <c r="P27" s="251"/>
      <c r="Q27" s="149">
        <v>2</v>
      </c>
      <c r="R27" s="150"/>
      <c r="S27" s="150"/>
      <c r="T27" s="15"/>
      <c r="U27" s="15"/>
      <c r="V27" s="15"/>
      <c r="W27" s="15"/>
      <c r="X27" s="15"/>
      <c r="Y27" s="147">
        <f>'PARAMETER '!A18</f>
        <v>17</v>
      </c>
      <c r="Z27" s="148">
        <f>'PARAMETER '!B18</f>
        <v>0</v>
      </c>
      <c r="AA27" s="147">
        <f>'PARAMETER '!C18</f>
        <v>17</v>
      </c>
      <c r="AB27" s="148">
        <f>'PARAMETER '!D18</f>
        <v>0</v>
      </c>
      <c r="AC27" s="147">
        <f>'PARAMETER '!E18</f>
        <v>17</v>
      </c>
      <c r="AD27" s="148">
        <f>'PARAMETER '!F18</f>
        <v>0</v>
      </c>
      <c r="AE27" s="147">
        <f>'PARAMETER '!G18</f>
        <v>17</v>
      </c>
      <c r="AF27" s="148" t="str">
        <f>'PARAMETER '!H18</f>
        <v>17 I Massenfertigung Prozess</v>
      </c>
      <c r="AG27" s="147">
        <f>'PARAMETER '!I18</f>
        <v>17</v>
      </c>
      <c r="AH27" s="148">
        <f>'PARAMETER '!J18</f>
        <v>0</v>
      </c>
      <c r="AI27" s="147">
        <f>'PARAMETER '!K18</f>
        <v>17</v>
      </c>
      <c r="AJ27" s="148">
        <f>'PARAMETER '!L18</f>
        <v>0</v>
      </c>
      <c r="AK27" s="151"/>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8"/>
    </row>
    <row r="28" spans="1:72" s="2" customFormat="1" ht="12.75" customHeight="1" outlineLevel="1">
      <c r="A28" s="10" t="s">
        <v>9</v>
      </c>
      <c r="B28" s="199" t="s">
        <v>107</v>
      </c>
      <c r="C28" s="252"/>
      <c r="D28" s="253"/>
      <c r="E28" s="265"/>
      <c r="F28" s="248"/>
      <c r="G28" s="228"/>
      <c r="H28" s="249"/>
      <c r="I28" s="250"/>
      <c r="J28" s="251"/>
      <c r="K28" s="251"/>
      <c r="L28" s="251"/>
      <c r="M28" s="251"/>
      <c r="N28" s="251"/>
      <c r="O28" s="251"/>
      <c r="P28" s="251"/>
      <c r="Q28" s="149">
        <v>2</v>
      </c>
      <c r="R28" s="145"/>
      <c r="S28" s="145"/>
      <c r="T28" s="15"/>
      <c r="U28" s="15"/>
      <c r="V28" s="15"/>
      <c r="W28" s="15"/>
      <c r="X28" s="15"/>
      <c r="Y28" s="147">
        <f>'PARAMETER '!A19</f>
        <v>18</v>
      </c>
      <c r="Z28" s="148">
        <f>'PARAMETER '!B19</f>
        <v>0</v>
      </c>
      <c r="AA28" s="147">
        <f>'PARAMETER '!C19</f>
        <v>18</v>
      </c>
      <c r="AB28" s="148">
        <f>'PARAMETER '!D19</f>
        <v>0</v>
      </c>
      <c r="AC28" s="147">
        <f>'PARAMETER '!E19</f>
        <v>18</v>
      </c>
      <c r="AD28" s="148">
        <f>'PARAMETER '!F19</f>
        <v>0</v>
      </c>
      <c r="AE28" s="147">
        <f>'PARAMETER '!G19</f>
        <v>18</v>
      </c>
      <c r="AF28" s="148" t="str">
        <f>'PARAMETER '!H19</f>
        <v>18 I Auswuchtanlage groß</v>
      </c>
      <c r="AG28" s="147">
        <f>'PARAMETER '!I19</f>
        <v>18</v>
      </c>
      <c r="AH28" s="148">
        <f>'PARAMETER '!J19</f>
        <v>0</v>
      </c>
      <c r="AI28" s="147">
        <f>'PARAMETER '!K19</f>
        <v>18</v>
      </c>
      <c r="AJ28" s="148">
        <f>'PARAMETER '!L19</f>
        <v>0</v>
      </c>
      <c r="AK28" s="151"/>
      <c r="AL28" s="305"/>
      <c r="AM28" s="305"/>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8"/>
    </row>
    <row r="29" spans="1:72" s="2" customFormat="1" ht="12.75" customHeight="1" outlineLevel="1">
      <c r="A29" s="10" t="s">
        <v>16</v>
      </c>
      <c r="B29" s="199" t="s">
        <v>107</v>
      </c>
      <c r="C29" s="252"/>
      <c r="D29" s="253"/>
      <c r="E29" s="265"/>
      <c r="F29" s="248"/>
      <c r="G29" s="228"/>
      <c r="H29" s="251"/>
      <c r="I29" s="250"/>
      <c r="J29" s="268"/>
      <c r="K29" s="269"/>
      <c r="L29" s="268"/>
      <c r="M29" s="269"/>
      <c r="N29" s="268"/>
      <c r="O29" s="251"/>
      <c r="P29" s="251"/>
      <c r="Q29" s="149">
        <v>2</v>
      </c>
      <c r="R29" s="145"/>
      <c r="S29" s="145"/>
      <c r="T29" s="15"/>
      <c r="U29" s="15"/>
      <c r="V29" s="15"/>
      <c r="W29" s="15"/>
      <c r="X29" s="15"/>
      <c r="Y29" s="147">
        <f>'PARAMETER '!A20</f>
        <v>19</v>
      </c>
      <c r="Z29" s="148">
        <f>'PARAMETER '!B20</f>
        <v>0</v>
      </c>
      <c r="AA29" s="147">
        <f>'PARAMETER '!C20</f>
        <v>19</v>
      </c>
      <c r="AB29" s="148">
        <f>'PARAMETER '!D20</f>
        <v>0</v>
      </c>
      <c r="AC29" s="147">
        <f>'PARAMETER '!E20</f>
        <v>19</v>
      </c>
      <c r="AD29" s="148">
        <f>'PARAMETER '!F20</f>
        <v>0</v>
      </c>
      <c r="AE29" s="147">
        <f>'PARAMETER '!G20</f>
        <v>19</v>
      </c>
      <c r="AF29" s="148" t="str">
        <f>'PARAMETER '!H20</f>
        <v>19 I Haubenöfen</v>
      </c>
      <c r="AG29" s="147">
        <f>'PARAMETER '!I20</f>
        <v>19</v>
      </c>
      <c r="AH29" s="148">
        <f>'PARAMETER '!J20</f>
        <v>0</v>
      </c>
      <c r="AI29" s="147">
        <f>'PARAMETER '!K20</f>
        <v>19</v>
      </c>
      <c r="AJ29" s="148">
        <f>'PARAMETER '!L20</f>
        <v>0</v>
      </c>
      <c r="AK29" s="151"/>
      <c r="AL29" s="305"/>
      <c r="AM29" s="305"/>
      <c r="AN29" s="305"/>
      <c r="AO29" s="305"/>
      <c r="AP29" s="305"/>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8"/>
    </row>
    <row r="30" spans="1:72" s="2" customFormat="1" ht="12.75" customHeight="1" outlineLevel="1">
      <c r="A30" s="10" t="s">
        <v>12</v>
      </c>
      <c r="B30" s="199" t="s">
        <v>109</v>
      </c>
      <c r="C30" s="252"/>
      <c r="D30" s="253"/>
      <c r="E30" s="265"/>
      <c r="F30" s="248"/>
      <c r="G30" s="270"/>
      <c r="H30" s="251"/>
      <c r="I30" s="228"/>
      <c r="J30" s="233"/>
      <c r="K30" s="271"/>
      <c r="L30" s="270"/>
      <c r="M30" s="270"/>
      <c r="N30" s="270"/>
      <c r="O30" s="272"/>
      <c r="P30" s="230"/>
      <c r="Q30" s="153">
        <v>99</v>
      </c>
      <c r="R30" s="15"/>
      <c r="S30" s="145"/>
      <c r="T30" s="15"/>
      <c r="U30" s="15"/>
      <c r="V30" s="15"/>
      <c r="W30" s="15"/>
      <c r="X30" s="15"/>
      <c r="Y30" s="147">
        <f>'PARAMETER '!A21</f>
        <v>20</v>
      </c>
      <c r="Z30" s="148">
        <f>'PARAMETER '!B21</f>
        <v>0</v>
      </c>
      <c r="AA30" s="147">
        <f>'PARAMETER '!C21</f>
        <v>20</v>
      </c>
      <c r="AB30" s="148">
        <f>'PARAMETER '!D21</f>
        <v>0</v>
      </c>
      <c r="AC30" s="147">
        <f>'PARAMETER '!E21</f>
        <v>20</v>
      </c>
      <c r="AD30" s="148">
        <f>'PARAMETER '!F21</f>
        <v>0</v>
      </c>
      <c r="AE30" s="147">
        <f>'PARAMETER '!G21</f>
        <v>20</v>
      </c>
      <c r="AF30" s="148" t="str">
        <f>'PARAMETER '!H21</f>
        <v>20 I Kurzschlussringlötanlage</v>
      </c>
      <c r="AG30" s="147">
        <f>'PARAMETER '!I21</f>
        <v>20</v>
      </c>
      <c r="AH30" s="148">
        <f>'PARAMETER '!J21</f>
        <v>0</v>
      </c>
      <c r="AI30" s="147">
        <f>'PARAMETER '!K21</f>
        <v>20</v>
      </c>
      <c r="AJ30" s="148">
        <f>'PARAMETER '!L21</f>
        <v>0</v>
      </c>
      <c r="AK30" s="151"/>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8"/>
    </row>
    <row r="31" spans="1:72" s="2" customFormat="1" ht="12.75" customHeight="1" outlineLevel="1">
      <c r="A31" s="10" t="s">
        <v>15</v>
      </c>
      <c r="B31" s="199" t="s">
        <v>109</v>
      </c>
      <c r="C31" s="252"/>
      <c r="D31" s="253"/>
      <c r="E31" s="265"/>
      <c r="F31" s="248"/>
      <c r="G31" s="270"/>
      <c r="H31" s="251"/>
      <c r="I31" s="228"/>
      <c r="J31" s="233"/>
      <c r="K31" s="271"/>
      <c r="L31" s="233"/>
      <c r="M31" s="233"/>
      <c r="N31" s="233"/>
      <c r="O31" s="230"/>
      <c r="P31" s="230"/>
      <c r="Q31" s="153">
        <v>135</v>
      </c>
      <c r="R31" s="15"/>
      <c r="S31" s="145"/>
      <c r="T31" s="15"/>
      <c r="U31" s="15"/>
      <c r="V31" s="15"/>
      <c r="W31" s="15"/>
      <c r="X31" s="15"/>
      <c r="Y31" s="147">
        <f>'PARAMETER '!A22</f>
        <v>21</v>
      </c>
      <c r="Z31" s="148">
        <f>'PARAMETER '!B22</f>
        <v>0</v>
      </c>
      <c r="AA31" s="147">
        <f>'PARAMETER '!C22</f>
        <v>21</v>
      </c>
      <c r="AB31" s="148">
        <f>'PARAMETER '!D22</f>
        <v>0</v>
      </c>
      <c r="AC31" s="147">
        <f>'PARAMETER '!E22</f>
        <v>21</v>
      </c>
      <c r="AD31" s="148">
        <f>'PARAMETER '!F22</f>
        <v>0</v>
      </c>
      <c r="AE31" s="147">
        <f>'PARAMETER '!G22</f>
        <v>21</v>
      </c>
      <c r="AF31" s="148" t="str">
        <f>'PARAMETER '!H22</f>
        <v>21 I Kupplungsofen</v>
      </c>
      <c r="AG31" s="147">
        <f>'PARAMETER '!I22</f>
        <v>21</v>
      </c>
      <c r="AH31" s="148">
        <f>'PARAMETER '!J22</f>
        <v>0</v>
      </c>
      <c r="AI31" s="147">
        <f>'PARAMETER '!K22</f>
        <v>21</v>
      </c>
      <c r="AJ31" s="148">
        <f>'PARAMETER '!L22</f>
        <v>0</v>
      </c>
      <c r="AK31" s="151"/>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8"/>
    </row>
    <row r="32" spans="1:72" s="2" customFormat="1" ht="12.75" customHeight="1" outlineLevel="1">
      <c r="A32" s="10" t="s">
        <v>14</v>
      </c>
      <c r="B32" s="199" t="s">
        <v>109</v>
      </c>
      <c r="C32" s="252"/>
      <c r="D32" s="253"/>
      <c r="E32" s="265"/>
      <c r="F32" s="248"/>
      <c r="G32" s="242"/>
      <c r="H32" s="251"/>
      <c r="I32" s="228"/>
      <c r="J32" s="233"/>
      <c r="K32" s="271"/>
      <c r="L32" s="228"/>
      <c r="M32" s="228"/>
      <c r="N32" s="228"/>
      <c r="O32" s="273"/>
      <c r="P32" s="230"/>
      <c r="Q32" s="154">
        <v>0.73333333333333328</v>
      </c>
      <c r="R32" s="15"/>
      <c r="S32" s="145"/>
      <c r="T32" s="15"/>
      <c r="U32" s="15"/>
      <c r="V32" s="15"/>
      <c r="W32" s="15"/>
      <c r="X32" s="15"/>
      <c r="Y32" s="147">
        <f>'PARAMETER '!A23</f>
        <v>22</v>
      </c>
      <c r="Z32" s="148">
        <f>'PARAMETER '!B23</f>
        <v>0</v>
      </c>
      <c r="AA32" s="147">
        <f>'PARAMETER '!C23</f>
        <v>22</v>
      </c>
      <c r="AB32" s="148">
        <f>'PARAMETER '!D23</f>
        <v>0</v>
      </c>
      <c r="AC32" s="147">
        <f>'PARAMETER '!E23</f>
        <v>22</v>
      </c>
      <c r="AD32" s="148">
        <f>'PARAMETER '!F23</f>
        <v>0</v>
      </c>
      <c r="AE32" s="147">
        <f>'PARAMETER '!G23</f>
        <v>22</v>
      </c>
      <c r="AF32" s="148" t="str">
        <f>'PARAMETER '!H23</f>
        <v>21 I Kappenschrumpfofen</v>
      </c>
      <c r="AG32" s="147">
        <f>'PARAMETER '!I23</f>
        <v>22</v>
      </c>
      <c r="AH32" s="148">
        <f>'PARAMETER '!J23</f>
        <v>0</v>
      </c>
      <c r="AI32" s="147">
        <f>'PARAMETER '!K23</f>
        <v>22</v>
      </c>
      <c r="AJ32" s="148">
        <f>'PARAMETER '!L23</f>
        <v>0</v>
      </c>
      <c r="AK32" s="15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8"/>
    </row>
    <row r="33" spans="1:72" s="2" customFormat="1" ht="12.75" customHeight="1">
      <c r="A33" s="10" t="s">
        <v>21</v>
      </c>
      <c r="B33" s="199" t="s">
        <v>109</v>
      </c>
      <c r="C33" s="260"/>
      <c r="D33" s="261"/>
      <c r="E33" s="265"/>
      <c r="F33" s="265"/>
      <c r="G33" s="230"/>
      <c r="H33" s="259"/>
      <c r="I33" s="265"/>
      <c r="J33" s="265"/>
      <c r="K33" s="265"/>
      <c r="L33" s="265"/>
      <c r="M33" s="265"/>
      <c r="N33" s="265"/>
      <c r="O33" s="228"/>
      <c r="P33" s="230"/>
      <c r="Q33" s="156"/>
      <c r="R33" s="8"/>
      <c r="S33" s="152"/>
      <c r="T33" s="8"/>
      <c r="U33" s="8"/>
      <c r="V33" s="8"/>
      <c r="W33" s="8"/>
      <c r="X33" s="8"/>
      <c r="Y33" s="147">
        <f>'PARAMETER '!A24</f>
        <v>23</v>
      </c>
      <c r="Z33" s="148">
        <f>'PARAMETER '!B24</f>
        <v>0</v>
      </c>
      <c r="AA33" s="147">
        <f>'PARAMETER '!C24</f>
        <v>23</v>
      </c>
      <c r="AB33" s="148">
        <f>'PARAMETER '!D24</f>
        <v>0</v>
      </c>
      <c r="AC33" s="147">
        <f>'PARAMETER '!E24</f>
        <v>23</v>
      </c>
      <c r="AD33" s="148">
        <f>'PARAMETER '!F24</f>
        <v>0</v>
      </c>
      <c r="AE33" s="147">
        <f>'PARAMETER '!G24</f>
        <v>23</v>
      </c>
      <c r="AF33" s="148" t="str">
        <f>'PARAMETER '!H24</f>
        <v>22 I Wärmekammerofen</v>
      </c>
      <c r="AG33" s="147">
        <f>'PARAMETER '!I24</f>
        <v>23</v>
      </c>
      <c r="AH33" s="148">
        <f>'PARAMETER '!J24</f>
        <v>0</v>
      </c>
      <c r="AI33" s="147">
        <f>'PARAMETER '!K24</f>
        <v>23</v>
      </c>
      <c r="AJ33" s="148">
        <f>'PARAMETER '!L24</f>
        <v>0</v>
      </c>
      <c r="AK33" s="152"/>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8"/>
    </row>
    <row r="34" spans="1:72" s="2" customFormat="1" ht="15" customHeight="1">
      <c r="A34" s="11" t="s">
        <v>8</v>
      </c>
      <c r="B34" s="207"/>
      <c r="C34" s="12"/>
      <c r="D34" s="13"/>
      <c r="E34" s="265"/>
      <c r="F34" s="265"/>
      <c r="G34" s="230"/>
      <c r="H34" s="259"/>
      <c r="I34" s="265"/>
      <c r="J34" s="265"/>
      <c r="K34" s="265"/>
      <c r="L34" s="265"/>
      <c r="M34" s="265"/>
      <c r="N34" s="265"/>
      <c r="O34" s="228"/>
      <c r="P34" s="230"/>
      <c r="Q34" s="156"/>
      <c r="R34" s="8"/>
      <c r="S34" s="152"/>
      <c r="T34" s="8"/>
      <c r="U34" s="8"/>
      <c r="V34" s="8"/>
      <c r="W34" s="8"/>
      <c r="X34" s="8"/>
      <c r="Y34" s="147">
        <f>'PARAMETER '!A25</f>
        <v>24</v>
      </c>
      <c r="Z34" s="148">
        <f>'PARAMETER '!B25</f>
        <v>0</v>
      </c>
      <c r="AA34" s="147">
        <f>'PARAMETER '!C25</f>
        <v>24</v>
      </c>
      <c r="AB34" s="148">
        <f>'PARAMETER '!D25</f>
        <v>0</v>
      </c>
      <c r="AC34" s="147">
        <f>'PARAMETER '!E25</f>
        <v>24</v>
      </c>
      <c r="AD34" s="148">
        <f>'PARAMETER '!F25</f>
        <v>0</v>
      </c>
      <c r="AE34" s="147">
        <f>'PARAMETER '!G25</f>
        <v>24</v>
      </c>
      <c r="AF34" s="148" t="str">
        <f>'PARAMETER '!H25</f>
        <v>23 I Kältespeicher</v>
      </c>
      <c r="AG34" s="147">
        <f>'PARAMETER '!I25</f>
        <v>24</v>
      </c>
      <c r="AH34" s="148">
        <f>'PARAMETER '!J25</f>
        <v>0</v>
      </c>
      <c r="AI34" s="147">
        <f>'PARAMETER '!K25</f>
        <v>24</v>
      </c>
      <c r="AJ34" s="148">
        <f>'PARAMETER '!L25</f>
        <v>0</v>
      </c>
      <c r="AK34" s="152"/>
      <c r="AL34" s="308"/>
      <c r="AM34" s="305"/>
      <c r="AN34" s="305"/>
      <c r="AO34" s="305"/>
      <c r="AP34" s="305"/>
      <c r="AQ34" s="305"/>
      <c r="AR34" s="308"/>
      <c r="AS34" s="308"/>
      <c r="AT34" s="308"/>
      <c r="AU34" s="308"/>
      <c r="AV34" s="308"/>
      <c r="AW34" s="308"/>
      <c r="AX34" s="308"/>
      <c r="AY34" s="308"/>
      <c r="AZ34" s="305"/>
      <c r="BA34" s="305"/>
      <c r="BB34" s="305"/>
      <c r="BC34" s="305"/>
      <c r="BD34" s="305"/>
      <c r="BE34" s="305"/>
      <c r="BF34" s="305"/>
      <c r="BG34" s="305"/>
      <c r="BH34" s="305"/>
      <c r="BI34" s="305"/>
      <c r="BJ34" s="305"/>
      <c r="BK34" s="305"/>
      <c r="BL34" s="305"/>
      <c r="BM34" s="305"/>
      <c r="BN34" s="305"/>
      <c r="BO34" s="305"/>
      <c r="BP34" s="305"/>
      <c r="BQ34" s="305"/>
      <c r="BR34" s="305"/>
      <c r="BS34" s="305"/>
      <c r="BT34" s="8"/>
    </row>
    <row r="35" spans="1:72" s="4" customFormat="1" ht="15" customHeight="1">
      <c r="A35" s="14" t="s">
        <v>40</v>
      </c>
      <c r="B35" s="204"/>
      <c r="C35" s="240" t="s">
        <v>76</v>
      </c>
      <c r="D35" s="241"/>
      <c r="E35" s="228"/>
      <c r="F35" s="242"/>
      <c r="G35" s="230"/>
      <c r="H35" s="274"/>
      <c r="I35" s="228"/>
      <c r="J35" s="228"/>
      <c r="K35" s="228"/>
      <c r="L35" s="228"/>
      <c r="M35" s="228"/>
      <c r="N35" s="228"/>
      <c r="O35" s="228"/>
      <c r="P35" s="230"/>
      <c r="Q35" s="156"/>
      <c r="R35" s="15"/>
      <c r="S35" s="145"/>
      <c r="T35" s="15"/>
      <c r="U35" s="15"/>
      <c r="V35" s="15"/>
      <c r="W35" s="15"/>
      <c r="X35" s="15"/>
      <c r="Y35" s="147">
        <f>'PARAMETER '!A26</f>
        <v>25</v>
      </c>
      <c r="Z35" s="148">
        <f>'PARAMETER '!B26</f>
        <v>0</v>
      </c>
      <c r="AA35" s="147">
        <f>'PARAMETER '!C26</f>
        <v>25</v>
      </c>
      <c r="AB35" s="148">
        <f>'PARAMETER '!D26</f>
        <v>0</v>
      </c>
      <c r="AC35" s="147">
        <f>'PARAMETER '!E26</f>
        <v>25</v>
      </c>
      <c r="AD35" s="148">
        <f>'PARAMETER '!F26</f>
        <v>0</v>
      </c>
      <c r="AE35" s="147">
        <f>'PARAMETER '!G26</f>
        <v>25</v>
      </c>
      <c r="AF35" s="148" t="str">
        <f>'PARAMETER '!H26</f>
        <v>24 I Lüftung</v>
      </c>
      <c r="AG35" s="147">
        <f>'PARAMETER '!I26</f>
        <v>25</v>
      </c>
      <c r="AH35" s="148">
        <f>'PARAMETER '!J26</f>
        <v>0</v>
      </c>
      <c r="AI35" s="147">
        <f>'PARAMETER '!K26</f>
        <v>25</v>
      </c>
      <c r="AJ35" s="148">
        <f>'PARAMETER '!L26</f>
        <v>0</v>
      </c>
      <c r="AK35" s="15"/>
      <c r="AL35" s="308"/>
      <c r="AM35" s="305"/>
      <c r="AN35" s="305"/>
      <c r="AO35" s="305"/>
      <c r="AP35" s="305"/>
      <c r="AQ35" s="305"/>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R35" s="308"/>
      <c r="BS35" s="308"/>
      <c r="BT35" s="15"/>
    </row>
    <row r="36" spans="1:72" s="4" customFormat="1" ht="24" customHeight="1" outlineLevel="1">
      <c r="A36" s="19" t="s">
        <v>24</v>
      </c>
      <c r="B36" s="208" t="s">
        <v>109</v>
      </c>
      <c r="C36" s="275"/>
      <c r="D36" s="276" t="s">
        <v>70</v>
      </c>
      <c r="E36" s="228"/>
      <c r="F36" s="228"/>
      <c r="G36" s="230"/>
      <c r="H36" s="274"/>
      <c r="I36" s="228"/>
      <c r="J36" s="274"/>
      <c r="K36" s="228"/>
      <c r="L36" s="228"/>
      <c r="M36" s="228"/>
      <c r="N36" s="228"/>
      <c r="O36" s="228"/>
      <c r="P36" s="230"/>
      <c r="Q36" s="157"/>
      <c r="R36" s="15"/>
      <c r="S36" s="145"/>
      <c r="T36" s="15"/>
      <c r="U36" s="15"/>
      <c r="V36" s="15"/>
      <c r="W36" s="15"/>
      <c r="X36" s="15"/>
      <c r="Y36" s="147">
        <f>'PARAMETER '!A27</f>
        <v>26</v>
      </c>
      <c r="Z36" s="148">
        <f>'PARAMETER '!B27</f>
        <v>0</v>
      </c>
      <c r="AA36" s="147">
        <f>'PARAMETER '!C27</f>
        <v>26</v>
      </c>
      <c r="AB36" s="148">
        <f>'PARAMETER '!D27</f>
        <v>0</v>
      </c>
      <c r="AC36" s="147">
        <f>'PARAMETER '!E27</f>
        <v>26</v>
      </c>
      <c r="AD36" s="148">
        <f>'PARAMETER '!F27</f>
        <v>0</v>
      </c>
      <c r="AE36" s="147">
        <f>'PARAMETER '!G27</f>
        <v>26</v>
      </c>
      <c r="AF36" s="148" t="str">
        <f>'PARAMETER '!H27</f>
        <v>25 I Behälterfertigung</v>
      </c>
      <c r="AG36" s="147">
        <f>'PARAMETER '!I27</f>
        <v>26</v>
      </c>
      <c r="AH36" s="148">
        <f>'PARAMETER '!J27</f>
        <v>0</v>
      </c>
      <c r="AI36" s="147">
        <f>'PARAMETER '!K27</f>
        <v>26</v>
      </c>
      <c r="AJ36" s="148">
        <f>'PARAMETER '!L27</f>
        <v>0</v>
      </c>
      <c r="AK36" s="15"/>
      <c r="AL36" s="305"/>
      <c r="AM36" s="305"/>
      <c r="AN36" s="305"/>
      <c r="AO36" s="305"/>
      <c r="AP36" s="305"/>
      <c r="AQ36" s="305"/>
      <c r="AR36" s="305"/>
      <c r="AS36" s="305"/>
      <c r="AT36" s="305"/>
      <c r="AU36" s="305"/>
      <c r="AV36" s="305"/>
      <c r="AW36" s="305"/>
      <c r="AX36" s="305"/>
      <c r="AY36" s="305"/>
      <c r="AZ36" s="308"/>
      <c r="BA36" s="308"/>
      <c r="BB36" s="308"/>
      <c r="BC36" s="308"/>
      <c r="BD36" s="308"/>
      <c r="BE36" s="308"/>
      <c r="BF36" s="308"/>
      <c r="BG36" s="308"/>
      <c r="BH36" s="308"/>
      <c r="BI36" s="308"/>
      <c r="BJ36" s="308"/>
      <c r="BK36" s="308"/>
      <c r="BL36" s="308"/>
      <c r="BM36" s="308"/>
      <c r="BN36" s="308"/>
      <c r="BO36" s="308"/>
      <c r="BP36" s="308"/>
      <c r="BQ36" s="308"/>
      <c r="BR36" s="308"/>
      <c r="BS36" s="308"/>
      <c r="BT36" s="15"/>
    </row>
    <row r="37" spans="1:72" s="2" customFormat="1" ht="4.5" customHeight="1">
      <c r="A37" s="16"/>
      <c r="B37" s="199"/>
      <c r="C37" s="17"/>
      <c r="D37" s="17"/>
      <c r="E37" s="8"/>
      <c r="F37" s="8"/>
      <c r="G37" s="277"/>
      <c r="H37" s="278"/>
      <c r="I37" s="8"/>
      <c r="J37" s="279"/>
      <c r="K37" s="279"/>
      <c r="L37" s="279"/>
      <c r="M37" s="279"/>
      <c r="N37" s="279"/>
      <c r="O37" s="15"/>
      <c r="P37" s="277"/>
      <c r="Q37" s="156"/>
      <c r="R37" s="8"/>
      <c r="S37" s="152"/>
      <c r="T37" s="8"/>
      <c r="U37" s="8"/>
      <c r="V37" s="8"/>
      <c r="W37" s="8"/>
      <c r="X37" s="8"/>
      <c r="Y37" s="147">
        <f>'PARAMETER '!A28</f>
        <v>27</v>
      </c>
      <c r="Z37" s="148">
        <f>'PARAMETER '!B28</f>
        <v>0</v>
      </c>
      <c r="AA37" s="147">
        <f>'PARAMETER '!C28</f>
        <v>27</v>
      </c>
      <c r="AB37" s="148">
        <f>'PARAMETER '!D28</f>
        <v>0</v>
      </c>
      <c r="AC37" s="147">
        <f>'PARAMETER '!E28</f>
        <v>27</v>
      </c>
      <c r="AD37" s="148">
        <f>'PARAMETER '!F28</f>
        <v>0</v>
      </c>
      <c r="AE37" s="147">
        <f>'PARAMETER '!G28</f>
        <v>27</v>
      </c>
      <c r="AF37" s="148" t="str">
        <f>'PARAMETER '!H28</f>
        <v>26 I IT-Infrastruktur</v>
      </c>
      <c r="AG37" s="147">
        <f>'PARAMETER '!I28</f>
        <v>27</v>
      </c>
      <c r="AH37" s="148">
        <f>'PARAMETER '!J28</f>
        <v>0</v>
      </c>
      <c r="AI37" s="147">
        <f>'PARAMETER '!K28</f>
        <v>27</v>
      </c>
      <c r="AJ37" s="148">
        <f>'PARAMETER '!L28</f>
        <v>0</v>
      </c>
      <c r="AK37" s="8"/>
      <c r="AL37" s="308"/>
      <c r="AM37" s="305"/>
      <c r="AN37" s="305"/>
      <c r="AO37" s="305"/>
      <c r="AP37" s="305"/>
      <c r="AQ37" s="305"/>
      <c r="AR37" s="308"/>
      <c r="AS37" s="308"/>
      <c r="AT37" s="308"/>
      <c r="AU37" s="308"/>
      <c r="AV37" s="308"/>
      <c r="AW37" s="308"/>
      <c r="AX37" s="308"/>
      <c r="AY37" s="308"/>
      <c r="AZ37" s="305"/>
      <c r="BA37" s="305"/>
      <c r="BB37" s="305"/>
      <c r="BC37" s="305"/>
      <c r="BD37" s="305"/>
      <c r="BE37" s="305"/>
      <c r="BF37" s="305"/>
      <c r="BG37" s="305"/>
      <c r="BH37" s="305"/>
      <c r="BI37" s="305"/>
      <c r="BJ37" s="305"/>
      <c r="BK37" s="305"/>
      <c r="BL37" s="305"/>
      <c r="BM37" s="305"/>
      <c r="BN37" s="305"/>
      <c r="BO37" s="305"/>
      <c r="BP37" s="305"/>
      <c r="BQ37" s="305"/>
      <c r="BR37" s="305"/>
      <c r="BS37" s="305"/>
      <c r="BT37" s="8"/>
    </row>
    <row r="38" spans="1:72" s="4" customFormat="1" ht="27" customHeight="1">
      <c r="A38" s="18" t="s">
        <v>75</v>
      </c>
      <c r="B38" s="204"/>
      <c r="C38" s="240" t="s">
        <v>76</v>
      </c>
      <c r="D38" s="241"/>
      <c r="E38" s="15"/>
      <c r="F38" s="15"/>
      <c r="G38" s="277"/>
      <c r="H38" s="280"/>
      <c r="I38" s="15"/>
      <c r="J38" s="274"/>
      <c r="K38" s="274"/>
      <c r="L38" s="274"/>
      <c r="M38" s="274"/>
      <c r="N38" s="274"/>
      <c r="O38" s="15"/>
      <c r="P38" s="277"/>
      <c r="Q38" s="158"/>
      <c r="R38" s="15"/>
      <c r="S38" s="145"/>
      <c r="T38" s="15"/>
      <c r="U38" s="15"/>
      <c r="V38" s="15"/>
      <c r="W38" s="15"/>
      <c r="X38" s="15"/>
      <c r="Y38" s="147">
        <f>'PARAMETER '!A29</f>
        <v>28</v>
      </c>
      <c r="Z38" s="148">
        <f>'PARAMETER '!B29</f>
        <v>0</v>
      </c>
      <c r="AA38" s="147">
        <f>'PARAMETER '!C29</f>
        <v>28</v>
      </c>
      <c r="AB38" s="148">
        <f>'PARAMETER '!D29</f>
        <v>0</v>
      </c>
      <c r="AC38" s="147">
        <f>'PARAMETER '!E29</f>
        <v>28</v>
      </c>
      <c r="AD38" s="148">
        <f>'PARAMETER '!F29</f>
        <v>0</v>
      </c>
      <c r="AE38" s="147">
        <f>'PARAMETER '!G29</f>
        <v>28</v>
      </c>
      <c r="AF38" s="148" t="str">
        <f>'PARAMETER '!H29</f>
        <v>27 I Kompressoren</v>
      </c>
      <c r="AG38" s="147">
        <f>'PARAMETER '!I29</f>
        <v>28</v>
      </c>
      <c r="AH38" s="148">
        <f>'PARAMETER '!J29</f>
        <v>0</v>
      </c>
      <c r="AI38" s="147">
        <f>'PARAMETER '!K29</f>
        <v>28</v>
      </c>
      <c r="AJ38" s="148">
        <f>'PARAMETER '!L29</f>
        <v>0</v>
      </c>
      <c r="AK38" s="15"/>
      <c r="AL38" s="305"/>
      <c r="AM38" s="305"/>
      <c r="AN38" s="305"/>
      <c r="AO38" s="305"/>
      <c r="AP38" s="305"/>
      <c r="AQ38" s="305"/>
      <c r="AR38" s="305"/>
      <c r="AS38" s="305"/>
      <c r="AT38" s="305"/>
      <c r="AU38" s="305"/>
      <c r="AV38" s="305"/>
      <c r="AW38" s="305"/>
      <c r="AX38" s="305"/>
      <c r="AY38" s="305"/>
      <c r="AZ38" s="308"/>
      <c r="BA38" s="308"/>
      <c r="BB38" s="308"/>
      <c r="BC38" s="308"/>
      <c r="BD38" s="308"/>
      <c r="BE38" s="308"/>
      <c r="BF38" s="308"/>
      <c r="BG38" s="308"/>
      <c r="BH38" s="308"/>
      <c r="BI38" s="308"/>
      <c r="BJ38" s="308"/>
      <c r="BK38" s="308"/>
      <c r="BL38" s="308"/>
      <c r="BM38" s="308"/>
      <c r="BN38" s="308"/>
      <c r="BO38" s="308"/>
      <c r="BP38" s="308"/>
      <c r="BQ38" s="308"/>
      <c r="BR38" s="308"/>
      <c r="BS38" s="308"/>
      <c r="BT38" s="15"/>
    </row>
    <row r="39" spans="1:72" s="2" customFormat="1" ht="12.75" customHeight="1" outlineLevel="1">
      <c r="A39" s="10" t="s">
        <v>2</v>
      </c>
      <c r="B39" s="209" t="s">
        <v>97</v>
      </c>
      <c r="C39" s="281"/>
      <c r="D39" s="282"/>
      <c r="E39" s="8"/>
      <c r="F39" s="8"/>
      <c r="G39" s="277"/>
      <c r="H39" s="278"/>
      <c r="I39" s="8"/>
      <c r="J39" s="8"/>
      <c r="K39" s="8"/>
      <c r="L39" s="8"/>
      <c r="M39" s="8"/>
      <c r="N39" s="8"/>
      <c r="O39" s="15"/>
      <c r="P39" s="277"/>
      <c r="Q39" s="158"/>
      <c r="R39" s="152"/>
      <c r="S39" s="152"/>
      <c r="T39" s="8"/>
      <c r="U39" s="8"/>
      <c r="V39" s="8"/>
      <c r="W39" s="8"/>
      <c r="X39" s="8"/>
      <c r="Y39" s="147">
        <f>'PARAMETER '!A30</f>
        <v>29</v>
      </c>
      <c r="Z39" s="148">
        <f>'PARAMETER '!B30</f>
        <v>0</v>
      </c>
      <c r="AA39" s="147">
        <f>'PARAMETER '!C30</f>
        <v>29</v>
      </c>
      <c r="AB39" s="148">
        <f>'PARAMETER '!D30</f>
        <v>0</v>
      </c>
      <c r="AC39" s="147">
        <f>'PARAMETER '!E30</f>
        <v>29</v>
      </c>
      <c r="AD39" s="148">
        <f>'PARAMETER '!F30</f>
        <v>0</v>
      </c>
      <c r="AE39" s="147">
        <f>'PARAMETER '!G30</f>
        <v>29</v>
      </c>
      <c r="AF39" s="148" t="str">
        <f>'PARAMETER '!H30</f>
        <v>28 I Großteilumlaufanlage</v>
      </c>
      <c r="AG39" s="147">
        <f>'PARAMETER '!I30</f>
        <v>29</v>
      </c>
      <c r="AH39" s="148">
        <f>'PARAMETER '!J30</f>
        <v>0</v>
      </c>
      <c r="AI39" s="147">
        <f>'PARAMETER '!K30</f>
        <v>29</v>
      </c>
      <c r="AJ39" s="148">
        <f>'PARAMETER '!L30</f>
        <v>0</v>
      </c>
      <c r="AK39" s="8"/>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8"/>
    </row>
    <row r="40" spans="1:72" s="2" customFormat="1" ht="12.75" customHeight="1" outlineLevel="1">
      <c r="A40" s="10" t="s">
        <v>5</v>
      </c>
      <c r="B40" s="199" t="s">
        <v>108</v>
      </c>
      <c r="C40" s="252"/>
      <c r="D40" s="253"/>
      <c r="E40" s="8"/>
      <c r="F40" s="8"/>
      <c r="G40" s="277"/>
      <c r="H40" s="278"/>
      <c r="I40" s="8"/>
      <c r="J40" s="8"/>
      <c r="K40" s="8"/>
      <c r="L40" s="8"/>
      <c r="M40" s="8"/>
      <c r="N40" s="8"/>
      <c r="O40" s="15"/>
      <c r="P40" s="277"/>
      <c r="Q40" s="158"/>
      <c r="R40" s="152"/>
      <c r="S40" s="152"/>
      <c r="T40" s="8"/>
      <c r="U40" s="8"/>
      <c r="V40" s="8"/>
      <c r="W40" s="8"/>
      <c r="X40" s="8"/>
      <c r="Y40" s="147">
        <f>'PARAMETER '!A31</f>
        <v>30</v>
      </c>
      <c r="Z40" s="148">
        <f>'PARAMETER '!B31</f>
        <v>0</v>
      </c>
      <c r="AA40" s="147">
        <f>'PARAMETER '!C31</f>
        <v>30</v>
      </c>
      <c r="AB40" s="148">
        <f>'PARAMETER '!D31</f>
        <v>0</v>
      </c>
      <c r="AC40" s="147">
        <f>'PARAMETER '!E31</f>
        <v>30</v>
      </c>
      <c r="AD40" s="148">
        <f>'PARAMETER '!F31</f>
        <v>0</v>
      </c>
      <c r="AE40" s="147">
        <f>'PARAMETER '!G31</f>
        <v>30</v>
      </c>
      <c r="AF40" s="148" t="str">
        <f>'PARAMETER '!H31</f>
        <v>29 I Kleinteilumlaufanlage</v>
      </c>
      <c r="AG40" s="147">
        <f>'PARAMETER '!I31</f>
        <v>30</v>
      </c>
      <c r="AH40" s="148">
        <f>'PARAMETER '!J31</f>
        <v>0</v>
      </c>
      <c r="AI40" s="147">
        <f>'PARAMETER '!K31</f>
        <v>30</v>
      </c>
      <c r="AJ40" s="148">
        <f>'PARAMETER '!L31</f>
        <v>0</v>
      </c>
      <c r="AK40" s="8"/>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8"/>
    </row>
    <row r="41" spans="1:72" s="2" customFormat="1" ht="12.75" customHeight="1" outlineLevel="1">
      <c r="A41" s="10" t="s">
        <v>7</v>
      </c>
      <c r="B41" s="199" t="s">
        <v>107</v>
      </c>
      <c r="C41" s="252"/>
      <c r="D41" s="253"/>
      <c r="E41" s="8"/>
      <c r="F41" s="8"/>
      <c r="G41" s="277"/>
      <c r="H41" s="278"/>
      <c r="I41" s="8"/>
      <c r="J41" s="8"/>
      <c r="K41" s="8"/>
      <c r="L41" s="8"/>
      <c r="M41" s="8"/>
      <c r="N41" s="8"/>
      <c r="O41" s="15"/>
      <c r="P41" s="277"/>
      <c r="Q41" s="158"/>
      <c r="R41" s="152"/>
      <c r="S41" s="152"/>
      <c r="T41" s="8"/>
      <c r="U41" s="8"/>
      <c r="V41" s="8"/>
      <c r="W41" s="8"/>
      <c r="X41" s="8"/>
      <c r="Y41" s="147">
        <f>'PARAMETER '!A32</f>
        <v>31</v>
      </c>
      <c r="Z41" s="148">
        <f>'PARAMETER '!B32</f>
        <v>0</v>
      </c>
      <c r="AA41" s="147">
        <f>'PARAMETER '!C32</f>
        <v>31</v>
      </c>
      <c r="AB41" s="148">
        <f>'PARAMETER '!D32</f>
        <v>0</v>
      </c>
      <c r="AC41" s="147">
        <f>'PARAMETER '!E32</f>
        <v>31</v>
      </c>
      <c r="AD41" s="148">
        <f>'PARAMETER '!F32</f>
        <v>0</v>
      </c>
      <c r="AE41" s="147">
        <f>'PARAMETER '!G32</f>
        <v>31</v>
      </c>
      <c r="AF41" s="148" t="str">
        <f>'PARAMETER '!H32</f>
        <v>29 I Entfettungsanlage</v>
      </c>
      <c r="AG41" s="147">
        <f>'PARAMETER '!I32</f>
        <v>31</v>
      </c>
      <c r="AH41" s="148">
        <f>'PARAMETER '!J32</f>
        <v>0</v>
      </c>
      <c r="AI41" s="147">
        <f>'PARAMETER '!K32</f>
        <v>31</v>
      </c>
      <c r="AJ41" s="148">
        <f>'PARAMETER '!L32</f>
        <v>0</v>
      </c>
      <c r="AK41" s="8"/>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8"/>
    </row>
    <row r="42" spans="1:72" s="2" customFormat="1" ht="12.75" customHeight="1" outlineLevel="1">
      <c r="A42" s="10" t="s">
        <v>113</v>
      </c>
      <c r="B42" s="199" t="s">
        <v>107</v>
      </c>
      <c r="C42" s="252"/>
      <c r="D42" s="253"/>
      <c r="E42" s="8"/>
      <c r="F42" s="8"/>
      <c r="G42" s="283"/>
      <c r="H42" s="278"/>
      <c r="I42" s="8"/>
      <c r="J42" s="8"/>
      <c r="K42" s="8"/>
      <c r="L42" s="8"/>
      <c r="M42" s="8"/>
      <c r="N42" s="8"/>
      <c r="O42" s="8"/>
      <c r="P42" s="283"/>
      <c r="Q42" s="159"/>
      <c r="R42" s="152"/>
      <c r="S42" s="152"/>
      <c r="T42" s="8"/>
      <c r="U42" s="8"/>
      <c r="V42" s="8"/>
      <c r="W42" s="8"/>
      <c r="X42" s="8"/>
      <c r="Y42" s="147">
        <f>'PARAMETER '!A33</f>
        <v>32</v>
      </c>
      <c r="Z42" s="148">
        <f>'PARAMETER '!B33</f>
        <v>0</v>
      </c>
      <c r="AA42" s="147">
        <f>'PARAMETER '!C33</f>
        <v>32</v>
      </c>
      <c r="AB42" s="148">
        <f>'PARAMETER '!D33</f>
        <v>0</v>
      </c>
      <c r="AC42" s="147">
        <f>'PARAMETER '!E33</f>
        <v>32</v>
      </c>
      <c r="AD42" s="148">
        <f>'PARAMETER '!F33</f>
        <v>0</v>
      </c>
      <c r="AE42" s="147">
        <f>'PARAMETER '!G33</f>
        <v>32</v>
      </c>
      <c r="AF42" s="148" t="str">
        <f>'PARAMETER '!H33</f>
        <v>30 I Heizungsprüfstand</v>
      </c>
      <c r="AG42" s="147">
        <f>'PARAMETER '!I33</f>
        <v>32</v>
      </c>
      <c r="AH42" s="148">
        <f>'PARAMETER '!J33</f>
        <v>0</v>
      </c>
      <c r="AI42" s="147">
        <f>'PARAMETER '!K33</f>
        <v>32</v>
      </c>
      <c r="AJ42" s="148">
        <f>'PARAMETER '!L33</f>
        <v>0</v>
      </c>
      <c r="AK42" s="8"/>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8"/>
    </row>
    <row r="43" spans="1:72" s="2" customFormat="1" ht="12.75" customHeight="1" outlineLevel="1">
      <c r="A43" s="10" t="s">
        <v>16</v>
      </c>
      <c r="B43" s="199" t="s">
        <v>107</v>
      </c>
      <c r="C43" s="252"/>
      <c r="D43" s="253"/>
      <c r="E43" s="8"/>
      <c r="F43" s="8"/>
      <c r="G43" s="8"/>
      <c r="H43" s="278"/>
      <c r="I43" s="8"/>
      <c r="J43" s="8"/>
      <c r="K43" s="8"/>
      <c r="L43" s="8"/>
      <c r="M43" s="8"/>
      <c r="N43" s="8"/>
      <c r="O43" s="8"/>
      <c r="P43" s="8"/>
      <c r="Q43" s="8"/>
      <c r="R43" s="152"/>
      <c r="S43" s="152"/>
      <c r="T43" s="8"/>
      <c r="U43" s="8"/>
      <c r="V43" s="8"/>
      <c r="W43" s="8"/>
      <c r="X43" s="8"/>
      <c r="Y43" s="147">
        <f>'PARAMETER '!A34</f>
        <v>33</v>
      </c>
      <c r="Z43" s="148">
        <f>'PARAMETER '!B34</f>
        <v>0</v>
      </c>
      <c r="AA43" s="147">
        <f>'PARAMETER '!C34</f>
        <v>33</v>
      </c>
      <c r="AB43" s="148">
        <f>'PARAMETER '!D34</f>
        <v>0</v>
      </c>
      <c r="AC43" s="147">
        <f>'PARAMETER '!E34</f>
        <v>33</v>
      </c>
      <c r="AD43" s="148">
        <f>'PARAMETER '!F34</f>
        <v>0</v>
      </c>
      <c r="AE43" s="147">
        <f>'PARAMETER '!G34</f>
        <v>33</v>
      </c>
      <c r="AF43" s="148" t="str">
        <f>'PARAMETER '!H34</f>
        <v>31 I Plattentränke</v>
      </c>
      <c r="AG43" s="147">
        <f>'PARAMETER '!I34</f>
        <v>33</v>
      </c>
      <c r="AH43" s="148">
        <f>'PARAMETER '!J34</f>
        <v>0</v>
      </c>
      <c r="AI43" s="147">
        <f>'PARAMETER '!K34</f>
        <v>33</v>
      </c>
      <c r="AJ43" s="148">
        <f>'PARAMETER '!L34</f>
        <v>0</v>
      </c>
      <c r="AK43" s="8"/>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5"/>
      <c r="BR43" s="305"/>
      <c r="BS43" s="305"/>
      <c r="BT43" s="8"/>
    </row>
    <row r="44" spans="1:72" s="2" customFormat="1" ht="12.75" customHeight="1" outlineLevel="1">
      <c r="A44" s="10" t="s">
        <v>11</v>
      </c>
      <c r="B44" s="199" t="s">
        <v>109</v>
      </c>
      <c r="C44" s="252"/>
      <c r="D44" s="253"/>
      <c r="E44" s="8"/>
      <c r="F44" s="8"/>
      <c r="G44" s="8"/>
      <c r="H44" s="278"/>
      <c r="I44" s="8"/>
      <c r="J44" s="8"/>
      <c r="K44" s="8"/>
      <c r="L44" s="8"/>
      <c r="M44" s="8"/>
      <c r="N44" s="8"/>
      <c r="O44" s="8"/>
      <c r="P44" s="8"/>
      <c r="Q44" s="8"/>
      <c r="R44" s="152"/>
      <c r="S44" s="152"/>
      <c r="T44" s="8"/>
      <c r="U44" s="8"/>
      <c r="V44" s="8"/>
      <c r="W44" s="8"/>
      <c r="X44" s="8"/>
      <c r="Y44" s="147">
        <f>'PARAMETER '!A35</f>
        <v>34</v>
      </c>
      <c r="Z44" s="148">
        <f>'PARAMETER '!B35</f>
        <v>0</v>
      </c>
      <c r="AA44" s="147">
        <f>'PARAMETER '!C35</f>
        <v>34</v>
      </c>
      <c r="AB44" s="148">
        <f>'PARAMETER '!D35</f>
        <v>0</v>
      </c>
      <c r="AC44" s="147">
        <f>'PARAMETER '!E35</f>
        <v>34</v>
      </c>
      <c r="AD44" s="148">
        <f>'PARAMETER '!F35</f>
        <v>0</v>
      </c>
      <c r="AE44" s="147">
        <f>'PARAMETER '!G35</f>
        <v>34</v>
      </c>
      <c r="AF44" s="148" t="str">
        <f>'PARAMETER '!H35</f>
        <v xml:space="preserve">32 I </v>
      </c>
      <c r="AG44" s="147">
        <f>'PARAMETER '!I35</f>
        <v>34</v>
      </c>
      <c r="AH44" s="148">
        <f>'PARAMETER '!J35</f>
        <v>0</v>
      </c>
      <c r="AI44" s="147">
        <f>'PARAMETER '!K35</f>
        <v>34</v>
      </c>
      <c r="AJ44" s="148">
        <f>'PARAMETER '!L35</f>
        <v>0</v>
      </c>
      <c r="AK44" s="8"/>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8"/>
    </row>
    <row r="45" spans="1:72" s="2" customFormat="1" ht="12.75" customHeight="1" outlineLevel="1">
      <c r="A45" s="10" t="s">
        <v>15</v>
      </c>
      <c r="B45" s="199" t="s">
        <v>109</v>
      </c>
      <c r="C45" s="252"/>
      <c r="D45" s="253"/>
      <c r="E45" s="8"/>
      <c r="F45" s="8"/>
      <c r="G45" s="8"/>
      <c r="H45" s="278"/>
      <c r="I45" s="8"/>
      <c r="J45" s="8"/>
      <c r="K45" s="8"/>
      <c r="L45" s="8"/>
      <c r="M45" s="8"/>
      <c r="N45" s="8"/>
      <c r="O45" s="8"/>
      <c r="P45" s="8"/>
      <c r="Q45" s="8"/>
      <c r="R45" s="152"/>
      <c r="S45" s="152"/>
      <c r="T45" s="8"/>
      <c r="U45" s="8"/>
      <c r="V45" s="8"/>
      <c r="W45" s="8"/>
      <c r="X45" s="8"/>
      <c r="Y45" s="147">
        <f>'PARAMETER '!A36</f>
        <v>35</v>
      </c>
      <c r="Z45" s="148">
        <f>'PARAMETER '!B36</f>
        <v>0</v>
      </c>
      <c r="AA45" s="147">
        <f>'PARAMETER '!C36</f>
        <v>35</v>
      </c>
      <c r="AB45" s="148">
        <f>'PARAMETER '!D36</f>
        <v>0</v>
      </c>
      <c r="AC45" s="147">
        <f>'PARAMETER '!E36</f>
        <v>35</v>
      </c>
      <c r="AD45" s="148">
        <f>'PARAMETER '!F36</f>
        <v>0</v>
      </c>
      <c r="AE45" s="147">
        <f>'PARAMETER '!G36</f>
        <v>35</v>
      </c>
      <c r="AF45" s="148" t="str">
        <f>'PARAMETER '!H36</f>
        <v xml:space="preserve">33 I </v>
      </c>
      <c r="AG45" s="147">
        <f>'PARAMETER '!I36</f>
        <v>35</v>
      </c>
      <c r="AH45" s="148">
        <f>'PARAMETER '!J36</f>
        <v>0</v>
      </c>
      <c r="AI45" s="147">
        <f>'PARAMETER '!K36</f>
        <v>35</v>
      </c>
      <c r="AJ45" s="148">
        <f>'PARAMETER '!L36</f>
        <v>0</v>
      </c>
      <c r="AK45" s="8"/>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8"/>
    </row>
    <row r="46" spans="1:72" s="2" customFormat="1" ht="12.75" customHeight="1" outlineLevel="1">
      <c r="A46" s="10" t="s">
        <v>14</v>
      </c>
      <c r="B46" s="199" t="s">
        <v>109</v>
      </c>
      <c r="C46" s="252"/>
      <c r="D46" s="253"/>
      <c r="E46" s="8"/>
      <c r="F46" s="8"/>
      <c r="G46" s="8"/>
      <c r="H46" s="278"/>
      <c r="I46" s="8"/>
      <c r="J46" s="8"/>
      <c r="K46" s="8"/>
      <c r="L46" s="8"/>
      <c r="M46" s="8"/>
      <c r="N46" s="8"/>
      <c r="O46" s="8"/>
      <c r="P46" s="8"/>
      <c r="Q46" s="8"/>
      <c r="R46" s="152"/>
      <c r="S46" s="152"/>
      <c r="T46" s="8"/>
      <c r="U46" s="8"/>
      <c r="V46" s="8"/>
      <c r="W46" s="8"/>
      <c r="X46" s="8"/>
      <c r="Y46" s="147">
        <f>'PARAMETER '!A37</f>
        <v>36</v>
      </c>
      <c r="Z46" s="148">
        <f>'PARAMETER '!B37</f>
        <v>0</v>
      </c>
      <c r="AA46" s="147">
        <f>'PARAMETER '!C37</f>
        <v>36</v>
      </c>
      <c r="AB46" s="148">
        <f>'PARAMETER '!D37</f>
        <v>0</v>
      </c>
      <c r="AC46" s="147">
        <f>'PARAMETER '!E37</f>
        <v>36</v>
      </c>
      <c r="AD46" s="148">
        <f>'PARAMETER '!F37</f>
        <v>0</v>
      </c>
      <c r="AE46" s="147">
        <f>'PARAMETER '!G37</f>
        <v>36</v>
      </c>
      <c r="AF46" s="148" t="str">
        <f>'PARAMETER '!H37</f>
        <v xml:space="preserve">34 I </v>
      </c>
      <c r="AG46" s="147">
        <f>'PARAMETER '!I37</f>
        <v>36</v>
      </c>
      <c r="AH46" s="148">
        <f>'PARAMETER '!J37</f>
        <v>0</v>
      </c>
      <c r="AI46" s="147">
        <f>'PARAMETER '!K37</f>
        <v>36</v>
      </c>
      <c r="AJ46" s="148">
        <f>'PARAMETER '!L37</f>
        <v>0</v>
      </c>
      <c r="AK46" s="8"/>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8"/>
    </row>
    <row r="47" spans="1:72" s="2" customFormat="1" ht="12.75" customHeight="1" outlineLevel="1">
      <c r="A47" s="10" t="s">
        <v>4</v>
      </c>
      <c r="B47" s="199" t="s">
        <v>109</v>
      </c>
      <c r="C47" s="284"/>
      <c r="D47" s="285"/>
      <c r="E47" s="8"/>
      <c r="F47" s="8"/>
      <c r="G47" s="8"/>
      <c r="H47" s="278"/>
      <c r="I47" s="8"/>
      <c r="J47" s="8"/>
      <c r="K47" s="8"/>
      <c r="L47" s="8"/>
      <c r="M47" s="8"/>
      <c r="N47" s="8"/>
      <c r="O47" s="8"/>
      <c r="P47" s="8"/>
      <c r="Q47" s="8"/>
      <c r="R47" s="152"/>
      <c r="S47" s="152"/>
      <c r="T47" s="8"/>
      <c r="U47" s="8"/>
      <c r="V47" s="8"/>
      <c r="W47" s="8"/>
      <c r="X47" s="8"/>
      <c r="Y47" s="147">
        <f>'PARAMETER '!A38</f>
        <v>37</v>
      </c>
      <c r="Z47" s="148">
        <f>'PARAMETER '!B38</f>
        <v>0</v>
      </c>
      <c r="AA47" s="147">
        <f>'PARAMETER '!C38</f>
        <v>37</v>
      </c>
      <c r="AB47" s="148">
        <f>'PARAMETER '!D38</f>
        <v>0</v>
      </c>
      <c r="AC47" s="147">
        <f>'PARAMETER '!E38</f>
        <v>37</v>
      </c>
      <c r="AD47" s="148">
        <f>'PARAMETER '!F38</f>
        <v>0</v>
      </c>
      <c r="AE47" s="147">
        <f>'PARAMETER '!G38</f>
        <v>37</v>
      </c>
      <c r="AF47" s="148" t="str">
        <f>'PARAMETER '!H38</f>
        <v xml:space="preserve">35 I </v>
      </c>
      <c r="AG47" s="147">
        <f>'PARAMETER '!I38</f>
        <v>37</v>
      </c>
      <c r="AH47" s="148">
        <f>'PARAMETER '!J38</f>
        <v>0</v>
      </c>
      <c r="AI47" s="147">
        <f>'PARAMETER '!K38</f>
        <v>37</v>
      </c>
      <c r="AJ47" s="148">
        <f>'PARAMETER '!L38</f>
        <v>0</v>
      </c>
      <c r="AK47" s="8"/>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8"/>
    </row>
    <row r="48" spans="1:72" s="2" customFormat="1" ht="12.75" customHeight="1" outlineLevel="1">
      <c r="A48" s="10" t="s">
        <v>140</v>
      </c>
      <c r="B48" s="210" t="s">
        <v>114</v>
      </c>
      <c r="C48" s="286"/>
      <c r="D48" s="285"/>
      <c r="E48" s="8"/>
      <c r="F48" s="8"/>
      <c r="G48" s="8"/>
      <c r="H48" s="278"/>
      <c r="I48" s="8"/>
      <c r="J48" s="8"/>
      <c r="K48" s="8"/>
      <c r="L48" s="8"/>
      <c r="M48" s="8"/>
      <c r="N48" s="8"/>
      <c r="O48" s="8"/>
      <c r="P48" s="8"/>
      <c r="Q48" s="8"/>
      <c r="R48" s="152"/>
      <c r="S48" s="152"/>
      <c r="T48" s="8"/>
      <c r="U48" s="8"/>
      <c r="V48" s="8"/>
      <c r="W48" s="8"/>
      <c r="X48" s="8"/>
      <c r="Y48" s="147">
        <f>'PARAMETER '!A39</f>
        <v>38</v>
      </c>
      <c r="Z48" s="148">
        <f>'PARAMETER '!B39</f>
        <v>0</v>
      </c>
      <c r="AA48" s="147">
        <f>'PARAMETER '!C39</f>
        <v>38</v>
      </c>
      <c r="AB48" s="148">
        <f>'PARAMETER '!D39</f>
        <v>0</v>
      </c>
      <c r="AC48" s="147">
        <f>'PARAMETER '!E39</f>
        <v>38</v>
      </c>
      <c r="AD48" s="148">
        <f>'PARAMETER '!F39</f>
        <v>0</v>
      </c>
      <c r="AE48" s="147">
        <f>'PARAMETER '!G39</f>
        <v>38</v>
      </c>
      <c r="AF48" s="148" t="str">
        <f>'PARAMETER '!H39</f>
        <v xml:space="preserve">36 I </v>
      </c>
      <c r="AG48" s="147">
        <f>'PARAMETER '!I39</f>
        <v>38</v>
      </c>
      <c r="AH48" s="148">
        <f>'PARAMETER '!J39</f>
        <v>0</v>
      </c>
      <c r="AI48" s="147">
        <f>'PARAMETER '!K39</f>
        <v>38</v>
      </c>
      <c r="AJ48" s="148">
        <f>'PARAMETER '!L39</f>
        <v>0</v>
      </c>
      <c r="AK48" s="8"/>
      <c r="AL48" s="308"/>
      <c r="AM48" s="305"/>
      <c r="AN48" s="305"/>
      <c r="AO48" s="305"/>
      <c r="AP48" s="305"/>
      <c r="AQ48" s="305"/>
      <c r="AR48" s="308"/>
      <c r="AS48" s="308"/>
      <c r="AT48" s="308"/>
      <c r="AU48" s="308"/>
      <c r="AV48" s="308"/>
      <c r="AW48" s="308"/>
      <c r="AX48" s="308"/>
      <c r="AY48" s="308"/>
      <c r="AZ48" s="305"/>
      <c r="BA48" s="305"/>
      <c r="BB48" s="305"/>
      <c r="BC48" s="305"/>
      <c r="BD48" s="305"/>
      <c r="BE48" s="305"/>
      <c r="BF48" s="305"/>
      <c r="BG48" s="305"/>
      <c r="BH48" s="305"/>
      <c r="BI48" s="305"/>
      <c r="BJ48" s="305"/>
      <c r="BK48" s="305"/>
      <c r="BL48" s="305"/>
      <c r="BM48" s="305"/>
      <c r="BN48" s="305"/>
      <c r="BO48" s="305"/>
      <c r="BP48" s="305"/>
      <c r="BQ48" s="305"/>
      <c r="BR48" s="305"/>
      <c r="BS48" s="305"/>
      <c r="BT48" s="8"/>
    </row>
    <row r="49" spans="1:72" s="4" customFormat="1" ht="24" customHeight="1">
      <c r="A49" s="19" t="s">
        <v>80</v>
      </c>
      <c r="B49" s="209" t="s">
        <v>97</v>
      </c>
      <c r="C49" s="287"/>
      <c r="D49" s="288"/>
      <c r="E49" s="15"/>
      <c r="F49" s="15"/>
      <c r="G49" s="15"/>
      <c r="H49" s="280"/>
      <c r="I49" s="15"/>
      <c r="J49" s="15"/>
      <c r="K49" s="15"/>
      <c r="L49" s="15"/>
      <c r="M49" s="15"/>
      <c r="N49" s="15"/>
      <c r="O49" s="15"/>
      <c r="P49" s="15"/>
      <c r="Q49" s="15"/>
      <c r="R49" s="145"/>
      <c r="S49" s="145"/>
      <c r="T49" s="15"/>
      <c r="U49" s="15"/>
      <c r="V49" s="15"/>
      <c r="W49" s="15"/>
      <c r="X49" s="15"/>
      <c r="Y49" s="147">
        <f>'PARAMETER '!A40</f>
        <v>39</v>
      </c>
      <c r="Z49" s="148" t="str">
        <f>'PARAMETER '!B40</f>
        <v>98 I MUSTER-Unternehmen</v>
      </c>
      <c r="AA49" s="147">
        <f>'PARAMETER '!C40</f>
        <v>39</v>
      </c>
      <c r="AB49" s="148" t="str">
        <f>'PARAMETER '!D40</f>
        <v>98 I MUSTER-Lastgruppe</v>
      </c>
      <c r="AC49" s="147">
        <f>'PARAMETER '!E40</f>
        <v>39</v>
      </c>
      <c r="AD49" s="148" t="str">
        <f>'PARAMETER '!F40</f>
        <v>98 I MUSTER-Lastart 1</v>
      </c>
      <c r="AE49" s="147">
        <f>'PARAMETER '!G40</f>
        <v>39</v>
      </c>
      <c r="AF49" s="148" t="str">
        <f>'PARAMETER '!H40</f>
        <v>98 I MUSTER-Lastart 2</v>
      </c>
      <c r="AG49" s="147">
        <f>'PARAMETER '!I40</f>
        <v>39</v>
      </c>
      <c r="AH49" s="148" t="str">
        <f>'PARAMETER '!J40</f>
        <v>98 I Muster-Betriebszeit 9-17 Uhr</v>
      </c>
      <c r="AI49" s="147">
        <f>'PARAMETER '!K40</f>
        <v>39</v>
      </c>
      <c r="AJ49" s="148">
        <f>'PARAMETER '!L40</f>
        <v>0</v>
      </c>
      <c r="AK49" s="15"/>
      <c r="AL49" s="308"/>
      <c r="AM49" s="305"/>
      <c r="AN49" s="305"/>
      <c r="AO49" s="305"/>
      <c r="AP49" s="305"/>
      <c r="AQ49" s="305"/>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15"/>
    </row>
    <row r="50" spans="1:72" s="4" customFormat="1" ht="27" customHeight="1">
      <c r="A50" s="18" t="s">
        <v>74</v>
      </c>
      <c r="B50" s="204"/>
      <c r="C50" s="240" t="s">
        <v>76</v>
      </c>
      <c r="D50" s="241"/>
      <c r="E50" s="15"/>
      <c r="F50" s="15"/>
      <c r="G50" s="15"/>
      <c r="H50" s="280"/>
      <c r="I50" s="15"/>
      <c r="J50" s="15"/>
      <c r="K50" s="15"/>
      <c r="L50" s="15"/>
      <c r="M50" s="15"/>
      <c r="N50" s="15"/>
      <c r="O50" s="15"/>
      <c r="P50" s="15"/>
      <c r="Q50" s="15"/>
      <c r="R50" s="145"/>
      <c r="S50" s="145"/>
      <c r="T50" s="15"/>
      <c r="U50" s="15"/>
      <c r="V50" s="15"/>
      <c r="W50" s="15"/>
      <c r="X50" s="15"/>
      <c r="Y50" s="147">
        <f>'PARAMETER '!A41</f>
        <v>40</v>
      </c>
      <c r="Z50" s="148" t="str">
        <f>'PARAMETER '!B41</f>
        <v>99 I keine Zuordnung</v>
      </c>
      <c r="AA50" s="147">
        <f>'PARAMETER '!C41</f>
        <v>40</v>
      </c>
      <c r="AB50" s="148" t="str">
        <f>'PARAMETER '!D41</f>
        <v>99 I keine Zuordnung</v>
      </c>
      <c r="AC50" s="147">
        <f>'PARAMETER '!E41</f>
        <v>40</v>
      </c>
      <c r="AD50" s="148" t="str">
        <f>'PARAMETER '!F41</f>
        <v>99 I keine Zuordnung</v>
      </c>
      <c r="AE50" s="147">
        <f>'PARAMETER '!G41</f>
        <v>40</v>
      </c>
      <c r="AF50" s="148" t="str">
        <f>'PARAMETER '!H41</f>
        <v>99 I keine Zuordnung</v>
      </c>
      <c r="AG50" s="147">
        <f>'PARAMETER '!I41</f>
        <v>40</v>
      </c>
      <c r="AH50" s="148" t="str">
        <f>'PARAMETER '!J41</f>
        <v>99 I keine Zuordnung</v>
      </c>
      <c r="AI50" s="147">
        <f>'PARAMETER '!K41</f>
        <v>40</v>
      </c>
      <c r="AJ50" s="148" t="str">
        <f>'PARAMETER '!L41</f>
        <v>99 I keine Zuordnung</v>
      </c>
      <c r="AK50" s="15"/>
      <c r="AL50" s="305"/>
      <c r="AM50" s="305"/>
      <c r="AN50" s="305"/>
      <c r="AO50" s="305"/>
      <c r="AP50" s="305"/>
      <c r="AQ50" s="305"/>
      <c r="AR50" s="305"/>
      <c r="AS50" s="305"/>
      <c r="AT50" s="305"/>
      <c r="AU50" s="305"/>
      <c r="AV50" s="305"/>
      <c r="AW50" s="305"/>
      <c r="AX50" s="305"/>
      <c r="AY50" s="305"/>
      <c r="AZ50" s="308"/>
      <c r="BA50" s="308"/>
      <c r="BB50" s="308"/>
      <c r="BC50" s="308"/>
      <c r="BD50" s="308"/>
      <c r="BE50" s="308"/>
      <c r="BF50" s="308"/>
      <c r="BG50" s="308"/>
      <c r="BH50" s="308"/>
      <c r="BI50" s="308"/>
      <c r="BJ50" s="308"/>
      <c r="BK50" s="308"/>
      <c r="BL50" s="308"/>
      <c r="BM50" s="308"/>
      <c r="BN50" s="308"/>
      <c r="BO50" s="308"/>
      <c r="BP50" s="308"/>
      <c r="BQ50" s="308"/>
      <c r="BR50" s="308"/>
      <c r="BS50" s="308"/>
      <c r="BT50" s="15"/>
    </row>
    <row r="51" spans="1:72" s="2" customFormat="1" ht="12.75" customHeight="1" outlineLevel="1">
      <c r="A51" s="10" t="s">
        <v>2</v>
      </c>
      <c r="B51" s="209" t="s">
        <v>97</v>
      </c>
      <c r="C51" s="281"/>
      <c r="D51" s="282"/>
      <c r="E51" s="8"/>
      <c r="F51" s="8"/>
      <c r="G51" s="8"/>
      <c r="H51" s="278"/>
      <c r="I51" s="8"/>
      <c r="J51" s="8"/>
      <c r="K51" s="8"/>
      <c r="L51" s="8"/>
      <c r="M51" s="8"/>
      <c r="N51" s="8"/>
      <c r="O51" s="8"/>
      <c r="P51" s="8"/>
      <c r="Q51" s="8"/>
      <c r="R51" s="152"/>
      <c r="S51" s="152"/>
      <c r="T51" s="8"/>
      <c r="U51" s="8"/>
      <c r="V51" s="8"/>
      <c r="W51" s="8"/>
      <c r="X51" s="8"/>
      <c r="Y51" s="8"/>
      <c r="Z51" s="8"/>
      <c r="AA51" s="8"/>
      <c r="AB51" s="8"/>
      <c r="AC51" s="8"/>
      <c r="AD51" s="8"/>
      <c r="AE51" s="8"/>
      <c r="AF51" s="8"/>
      <c r="AG51" s="8"/>
      <c r="AH51" s="8"/>
      <c r="AI51" s="8"/>
      <c r="AJ51" s="8"/>
      <c r="AK51" s="8"/>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8"/>
    </row>
    <row r="52" spans="1:72" s="2" customFormat="1" ht="12.75" customHeight="1" outlineLevel="1">
      <c r="A52" s="10" t="s">
        <v>5</v>
      </c>
      <c r="B52" s="199" t="s">
        <v>108</v>
      </c>
      <c r="C52" s="252"/>
      <c r="D52" s="253"/>
      <c r="E52" s="8"/>
      <c r="F52" s="8"/>
      <c r="G52" s="8"/>
      <c r="H52" s="278"/>
      <c r="I52" s="8"/>
      <c r="J52" s="8"/>
      <c r="K52" s="8"/>
      <c r="L52" s="8"/>
      <c r="M52" s="8"/>
      <c r="N52" s="8"/>
      <c r="O52" s="8"/>
      <c r="P52" s="8"/>
      <c r="Q52" s="8"/>
      <c r="R52" s="152"/>
      <c r="S52" s="152"/>
      <c r="T52" s="8"/>
      <c r="U52" s="8"/>
      <c r="V52" s="8"/>
      <c r="W52" s="8"/>
      <c r="X52" s="8"/>
      <c r="Y52" s="8"/>
      <c r="Z52" s="8"/>
      <c r="AA52" s="8"/>
      <c r="AB52" s="8"/>
      <c r="AC52" s="8"/>
      <c r="AD52" s="8"/>
      <c r="AE52" s="8"/>
      <c r="AF52" s="8"/>
      <c r="AG52" s="8"/>
      <c r="AH52" s="8"/>
      <c r="AI52" s="8"/>
      <c r="AJ52" s="8"/>
      <c r="AK52" s="8"/>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8"/>
    </row>
    <row r="53" spans="1:72" s="2" customFormat="1" ht="12.75" customHeight="1" outlineLevel="1">
      <c r="A53" s="10" t="s">
        <v>7</v>
      </c>
      <c r="B53" s="199" t="s">
        <v>107</v>
      </c>
      <c r="C53" s="252"/>
      <c r="D53" s="253"/>
      <c r="E53" s="8"/>
      <c r="F53" s="8"/>
      <c r="G53" s="8"/>
      <c r="H53" s="278"/>
      <c r="I53" s="8"/>
      <c r="J53" s="8"/>
      <c r="K53" s="8"/>
      <c r="L53" s="8"/>
      <c r="M53" s="8"/>
      <c r="N53" s="8"/>
      <c r="O53" s="8"/>
      <c r="P53" s="8"/>
      <c r="Q53" s="8"/>
      <c r="R53" s="152"/>
      <c r="S53" s="152"/>
      <c r="T53" s="8"/>
      <c r="U53" s="8"/>
      <c r="V53" s="8"/>
      <c r="W53" s="8"/>
      <c r="X53" s="8"/>
      <c r="Y53" s="8"/>
      <c r="Z53" s="8"/>
      <c r="AA53" s="8"/>
      <c r="AB53" s="8"/>
      <c r="AC53" s="8"/>
      <c r="AD53" s="8"/>
      <c r="AE53" s="8"/>
      <c r="AF53" s="8"/>
      <c r="AG53" s="8"/>
      <c r="AH53" s="8"/>
      <c r="AI53" s="8"/>
      <c r="AJ53" s="8"/>
      <c r="AK53" s="8"/>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8"/>
    </row>
    <row r="54" spans="1:72" s="2" customFormat="1" ht="12.75" customHeight="1" outlineLevel="1">
      <c r="A54" s="10" t="s">
        <v>113</v>
      </c>
      <c r="B54" s="199" t="s">
        <v>107</v>
      </c>
      <c r="C54" s="252"/>
      <c r="D54" s="253"/>
      <c r="E54" s="8"/>
      <c r="F54" s="8"/>
      <c r="G54" s="8"/>
      <c r="H54" s="278"/>
      <c r="I54" s="8"/>
      <c r="J54" s="8"/>
      <c r="K54" s="8"/>
      <c r="L54" s="8"/>
      <c r="M54" s="8"/>
      <c r="N54" s="8"/>
      <c r="O54" s="8"/>
      <c r="P54" s="8"/>
      <c r="Q54" s="8"/>
      <c r="R54" s="152"/>
      <c r="S54" s="152"/>
      <c r="T54" s="8"/>
      <c r="U54" s="8"/>
      <c r="V54" s="8"/>
      <c r="W54" s="8"/>
      <c r="X54" s="8"/>
      <c r="Y54" s="8"/>
      <c r="Z54" s="8"/>
      <c r="AA54" s="8"/>
      <c r="AB54" s="8"/>
      <c r="AC54" s="8"/>
      <c r="AD54" s="8"/>
      <c r="AE54" s="8"/>
      <c r="AF54" s="8"/>
      <c r="AG54" s="8"/>
      <c r="AH54" s="8"/>
      <c r="AI54" s="8"/>
      <c r="AJ54" s="8"/>
      <c r="AK54" s="8"/>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5"/>
      <c r="BS54" s="305"/>
      <c r="BT54" s="8"/>
    </row>
    <row r="55" spans="1:72" s="2" customFormat="1" ht="12.75" customHeight="1" outlineLevel="1">
      <c r="A55" s="10" t="s">
        <v>3</v>
      </c>
      <c r="B55" s="199" t="s">
        <v>107</v>
      </c>
      <c r="C55" s="252"/>
      <c r="D55" s="253"/>
      <c r="E55" s="8"/>
      <c r="F55" s="8"/>
      <c r="G55" s="8"/>
      <c r="H55" s="278"/>
      <c r="I55" s="8"/>
      <c r="J55" s="8"/>
      <c r="K55" s="8"/>
      <c r="L55" s="8"/>
      <c r="M55" s="8"/>
      <c r="N55" s="8"/>
      <c r="O55" s="8"/>
      <c r="P55" s="8"/>
      <c r="Q55" s="8"/>
      <c r="R55" s="152"/>
      <c r="S55" s="152"/>
      <c r="T55" s="8"/>
      <c r="U55" s="8"/>
      <c r="V55" s="8"/>
      <c r="W55" s="8"/>
      <c r="X55" s="8"/>
      <c r="Y55" s="8"/>
      <c r="Z55" s="8"/>
      <c r="AA55" s="8"/>
      <c r="AB55" s="8"/>
      <c r="AC55" s="8"/>
      <c r="AD55" s="8"/>
      <c r="AE55" s="8"/>
      <c r="AF55" s="8"/>
      <c r="AG55" s="8"/>
      <c r="AH55" s="8"/>
      <c r="AI55" s="8"/>
      <c r="AJ55" s="8"/>
      <c r="AK55" s="8"/>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8"/>
    </row>
    <row r="56" spans="1:72" s="2" customFormat="1" ht="12.75" customHeight="1" outlineLevel="1">
      <c r="A56" s="10" t="s">
        <v>10</v>
      </c>
      <c r="B56" s="199" t="s">
        <v>109</v>
      </c>
      <c r="C56" s="252"/>
      <c r="D56" s="253"/>
      <c r="E56" s="8"/>
      <c r="F56" s="8"/>
      <c r="G56" s="8"/>
      <c r="H56" s="278"/>
      <c r="I56" s="8"/>
      <c r="J56" s="8"/>
      <c r="K56" s="8"/>
      <c r="L56" s="8"/>
      <c r="M56" s="8"/>
      <c r="N56" s="8"/>
      <c r="O56" s="8"/>
      <c r="P56" s="8"/>
      <c r="Q56" s="8"/>
      <c r="R56" s="152"/>
      <c r="S56" s="152"/>
      <c r="T56" s="8"/>
      <c r="U56" s="8"/>
      <c r="V56" s="8"/>
      <c r="W56" s="8"/>
      <c r="X56" s="8"/>
      <c r="Y56" s="8"/>
      <c r="Z56" s="8"/>
      <c r="AA56" s="8"/>
      <c r="AB56" s="8"/>
      <c r="AC56" s="8"/>
      <c r="AD56" s="8"/>
      <c r="AE56" s="8"/>
      <c r="AF56" s="8"/>
      <c r="AG56" s="8"/>
      <c r="AH56" s="8"/>
      <c r="AI56" s="8"/>
      <c r="AJ56" s="8"/>
      <c r="AK56" s="8"/>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8"/>
    </row>
    <row r="57" spans="1:72" s="2" customFormat="1" ht="12.75" customHeight="1" outlineLevel="1">
      <c r="A57" s="10" t="s">
        <v>15</v>
      </c>
      <c r="B57" s="199" t="s">
        <v>109</v>
      </c>
      <c r="C57" s="252"/>
      <c r="D57" s="253"/>
      <c r="E57" s="8"/>
      <c r="F57" s="8"/>
      <c r="G57" s="8"/>
      <c r="H57" s="278"/>
      <c r="I57" s="8"/>
      <c r="J57" s="8"/>
      <c r="K57" s="8"/>
      <c r="L57" s="8"/>
      <c r="M57" s="8"/>
      <c r="N57" s="8"/>
      <c r="O57" s="8"/>
      <c r="P57" s="8"/>
      <c r="Q57" s="8"/>
      <c r="R57" s="152"/>
      <c r="S57" s="152"/>
      <c r="T57" s="8"/>
      <c r="U57" s="8"/>
      <c r="V57" s="8"/>
      <c r="W57" s="8"/>
      <c r="X57" s="8"/>
      <c r="Y57" s="8"/>
      <c r="Z57" s="8"/>
      <c r="AA57" s="8"/>
      <c r="AB57" s="8"/>
      <c r="AC57" s="8"/>
      <c r="AD57" s="8"/>
      <c r="AE57" s="8"/>
      <c r="AF57" s="8"/>
      <c r="AG57" s="8"/>
      <c r="AH57" s="8"/>
      <c r="AI57" s="8"/>
      <c r="AJ57" s="8"/>
      <c r="AK57" s="8"/>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8"/>
    </row>
    <row r="58" spans="1:72" s="2" customFormat="1" outlineLevel="1">
      <c r="A58" s="10" t="s">
        <v>14</v>
      </c>
      <c r="B58" s="199" t="s">
        <v>109</v>
      </c>
      <c r="C58" s="252"/>
      <c r="D58" s="253"/>
      <c r="E58" s="8"/>
      <c r="F58" s="8"/>
      <c r="G58" s="8"/>
      <c r="H58" s="278"/>
      <c r="I58" s="8"/>
      <c r="J58" s="8"/>
      <c r="K58" s="8"/>
      <c r="L58" s="8"/>
      <c r="M58" s="8"/>
      <c r="N58" s="8"/>
      <c r="O58" s="8"/>
      <c r="P58" s="8"/>
      <c r="Q58" s="8"/>
      <c r="R58" s="152"/>
      <c r="S58" s="152"/>
      <c r="T58" s="8"/>
      <c r="U58" s="8"/>
      <c r="V58" s="8"/>
      <c r="W58" s="8"/>
      <c r="X58" s="8"/>
      <c r="Y58" s="8"/>
      <c r="Z58" s="8"/>
      <c r="AA58" s="8"/>
      <c r="AB58" s="8"/>
      <c r="AC58" s="8"/>
      <c r="AD58" s="8"/>
      <c r="AE58" s="8"/>
      <c r="AF58" s="8"/>
      <c r="AG58" s="8"/>
      <c r="AH58" s="8"/>
      <c r="AI58" s="8"/>
      <c r="AJ58" s="8"/>
      <c r="AK58" s="8"/>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8"/>
    </row>
    <row r="59" spans="1:72" s="2" customFormat="1" ht="12.75" customHeight="1" outlineLevel="1">
      <c r="A59" s="10" t="s">
        <v>4</v>
      </c>
      <c r="B59" s="199" t="s">
        <v>109</v>
      </c>
      <c r="C59" s="284"/>
      <c r="D59" s="285"/>
      <c r="E59" s="8"/>
      <c r="F59" s="8"/>
      <c r="G59" s="8"/>
      <c r="H59" s="278"/>
      <c r="I59" s="8"/>
      <c r="J59" s="8"/>
      <c r="K59" s="8"/>
      <c r="L59" s="8"/>
      <c r="M59" s="8"/>
      <c r="N59" s="8"/>
      <c r="O59" s="8"/>
      <c r="P59" s="8"/>
      <c r="Q59" s="8"/>
      <c r="R59" s="152"/>
      <c r="S59" s="152"/>
      <c r="T59" s="8"/>
      <c r="U59" s="8"/>
      <c r="V59" s="8"/>
      <c r="W59" s="8"/>
      <c r="X59" s="8"/>
      <c r="Y59" s="8"/>
      <c r="Z59" s="8"/>
      <c r="AA59" s="8"/>
      <c r="AB59" s="8"/>
      <c r="AC59" s="8"/>
      <c r="AD59" s="8"/>
      <c r="AE59" s="8"/>
      <c r="AF59" s="8"/>
      <c r="AG59" s="8"/>
      <c r="AH59" s="8"/>
      <c r="AI59" s="8"/>
      <c r="AJ59" s="8"/>
      <c r="AK59" s="8"/>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8"/>
    </row>
    <row r="60" spans="1:72" s="2" customFormat="1" outlineLevel="1">
      <c r="A60" s="10" t="s">
        <v>141</v>
      </c>
      <c r="B60" s="210" t="s">
        <v>114</v>
      </c>
      <c r="C60" s="286"/>
      <c r="D60" s="289"/>
      <c r="E60" s="8"/>
      <c r="F60" s="8"/>
      <c r="G60" s="8"/>
      <c r="H60" s="278"/>
      <c r="I60" s="8"/>
      <c r="J60" s="8"/>
      <c r="K60" s="8"/>
      <c r="L60" s="8"/>
      <c r="M60" s="8"/>
      <c r="N60" s="8"/>
      <c r="O60" s="8"/>
      <c r="P60" s="8"/>
      <c r="Q60" s="8"/>
      <c r="R60" s="152"/>
      <c r="S60" s="152"/>
      <c r="T60" s="8"/>
      <c r="U60" s="8"/>
      <c r="V60" s="8"/>
      <c r="W60" s="8"/>
      <c r="X60" s="8"/>
      <c r="Y60" s="8"/>
      <c r="Z60" s="8"/>
      <c r="AA60" s="8"/>
      <c r="AB60" s="8"/>
      <c r="AC60" s="8"/>
      <c r="AD60" s="8"/>
      <c r="AE60" s="8"/>
      <c r="AF60" s="8"/>
      <c r="AG60" s="8"/>
      <c r="AH60" s="8"/>
      <c r="AI60" s="8"/>
      <c r="AJ60" s="8"/>
      <c r="AK60" s="8"/>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8"/>
    </row>
    <row r="61" spans="1:72" s="2" customFormat="1" ht="24" customHeight="1">
      <c r="A61" s="19" t="s">
        <v>80</v>
      </c>
      <c r="B61" s="209" t="s">
        <v>97</v>
      </c>
      <c r="C61" s="287"/>
      <c r="D61" s="290"/>
      <c r="E61" s="8"/>
      <c r="F61" s="8"/>
      <c r="G61" s="8"/>
      <c r="H61" s="278"/>
      <c r="I61" s="8"/>
      <c r="J61" s="8"/>
      <c r="K61" s="8"/>
      <c r="L61" s="8"/>
      <c r="M61" s="8"/>
      <c r="N61" s="8"/>
      <c r="O61" s="8"/>
      <c r="P61" s="8"/>
      <c r="Q61" s="8"/>
      <c r="R61" s="152"/>
      <c r="S61" s="152"/>
      <c r="T61" s="8"/>
      <c r="U61" s="8"/>
      <c r="V61" s="8"/>
      <c r="W61" s="8"/>
      <c r="X61" s="8"/>
      <c r="Y61" s="8"/>
      <c r="Z61" s="8"/>
      <c r="AA61" s="8"/>
      <c r="AB61" s="8"/>
      <c r="AC61" s="8"/>
      <c r="AD61" s="8"/>
      <c r="AE61" s="8"/>
      <c r="AF61" s="8"/>
      <c r="AG61" s="8"/>
      <c r="AH61" s="8"/>
      <c r="AI61" s="8"/>
      <c r="AJ61" s="8"/>
      <c r="AK61" s="8"/>
      <c r="AL61" s="308"/>
      <c r="AM61" s="305"/>
      <c r="AN61" s="305"/>
      <c r="AO61" s="305"/>
      <c r="AP61" s="305"/>
      <c r="AQ61" s="305"/>
      <c r="AR61" s="308"/>
      <c r="AS61" s="308"/>
      <c r="AT61" s="308"/>
      <c r="AU61" s="308"/>
      <c r="AV61" s="308"/>
      <c r="AW61" s="308"/>
      <c r="AX61" s="308"/>
      <c r="AY61" s="308"/>
      <c r="AZ61" s="305"/>
      <c r="BA61" s="305"/>
      <c r="BB61" s="305"/>
      <c r="BC61" s="305"/>
      <c r="BD61" s="305"/>
      <c r="BE61" s="305"/>
      <c r="BF61" s="305"/>
      <c r="BG61" s="305"/>
      <c r="BH61" s="305"/>
      <c r="BI61" s="305"/>
      <c r="BJ61" s="305"/>
      <c r="BK61" s="305"/>
      <c r="BL61" s="305"/>
      <c r="BM61" s="305"/>
      <c r="BN61" s="305"/>
      <c r="BO61" s="305"/>
      <c r="BP61" s="305"/>
      <c r="BQ61" s="305"/>
      <c r="BR61" s="305"/>
      <c r="BS61" s="305"/>
      <c r="BT61" s="8"/>
    </row>
    <row r="62" spans="1:72" s="4" customFormat="1" ht="27" customHeight="1">
      <c r="A62" s="18" t="s">
        <v>73</v>
      </c>
      <c r="B62" s="204"/>
      <c r="C62" s="291" t="s">
        <v>126</v>
      </c>
      <c r="D62" s="241"/>
      <c r="E62" s="15"/>
      <c r="F62" s="15"/>
      <c r="G62" s="129"/>
      <c r="H62" s="280"/>
      <c r="I62" s="15"/>
      <c r="J62" s="15"/>
      <c r="K62" s="15"/>
      <c r="L62" s="15"/>
      <c r="M62" s="15"/>
      <c r="N62" s="15"/>
      <c r="O62" s="15"/>
      <c r="P62" s="15"/>
      <c r="Q62" s="15"/>
      <c r="R62" s="145"/>
      <c r="S62" s="145"/>
      <c r="T62" s="15"/>
      <c r="U62" s="15"/>
      <c r="V62" s="15"/>
      <c r="W62" s="15"/>
      <c r="X62" s="15"/>
      <c r="Y62" s="15"/>
      <c r="Z62" s="15"/>
      <c r="AA62" s="15"/>
      <c r="AB62" s="15"/>
      <c r="AC62" s="15"/>
      <c r="AD62" s="15"/>
      <c r="AE62" s="15"/>
      <c r="AF62" s="15"/>
      <c r="AG62" s="15"/>
      <c r="AH62" s="15"/>
      <c r="AI62" s="15"/>
      <c r="AJ62" s="15"/>
      <c r="AK62" s="15"/>
      <c r="AL62" s="305"/>
      <c r="AM62" s="305"/>
      <c r="AN62" s="305"/>
      <c r="AO62" s="305"/>
      <c r="AP62" s="305"/>
      <c r="AQ62" s="305"/>
      <c r="AR62" s="305"/>
      <c r="AS62" s="305"/>
      <c r="AT62" s="305"/>
      <c r="AU62" s="305"/>
      <c r="AV62" s="305"/>
      <c r="AW62" s="305"/>
      <c r="AX62" s="305"/>
      <c r="AY62" s="305"/>
      <c r="AZ62" s="308"/>
      <c r="BA62" s="308"/>
      <c r="BB62" s="308"/>
      <c r="BC62" s="308"/>
      <c r="BD62" s="308"/>
      <c r="BE62" s="308"/>
      <c r="BF62" s="308"/>
      <c r="BG62" s="308"/>
      <c r="BH62" s="308"/>
      <c r="BI62" s="308"/>
      <c r="BJ62" s="308"/>
      <c r="BK62" s="308"/>
      <c r="BL62" s="308"/>
      <c r="BM62" s="308"/>
      <c r="BN62" s="308"/>
      <c r="BO62" s="308"/>
      <c r="BP62" s="308"/>
      <c r="BQ62" s="308"/>
      <c r="BR62" s="308"/>
      <c r="BS62" s="308"/>
      <c r="BT62" s="15"/>
    </row>
    <row r="63" spans="1:72" s="2" customFormat="1" ht="12.75" customHeight="1" outlineLevel="1">
      <c r="A63" s="10" t="s">
        <v>2</v>
      </c>
      <c r="B63" s="199" t="s">
        <v>97</v>
      </c>
      <c r="C63" s="292" t="s">
        <v>110</v>
      </c>
      <c r="D63" s="282"/>
      <c r="E63" s="293"/>
      <c r="F63" s="293"/>
      <c r="G63" s="8"/>
      <c r="H63" s="278"/>
      <c r="I63" s="8"/>
      <c r="J63" s="8"/>
      <c r="K63" s="8"/>
      <c r="L63" s="8"/>
      <c r="M63" s="8"/>
      <c r="N63" s="8"/>
      <c r="O63" s="8"/>
      <c r="P63" s="8"/>
      <c r="Q63" s="8"/>
      <c r="R63" s="152"/>
      <c r="S63" s="152"/>
      <c r="T63" s="8"/>
      <c r="U63" s="8"/>
      <c r="V63" s="8"/>
      <c r="W63" s="8"/>
      <c r="X63" s="8"/>
      <c r="Y63" s="8"/>
      <c r="Z63" s="8"/>
      <c r="AA63" s="8"/>
      <c r="AB63" s="8"/>
      <c r="AC63" s="8"/>
      <c r="AD63" s="8"/>
      <c r="AE63" s="8"/>
      <c r="AF63" s="8"/>
      <c r="AG63" s="8"/>
      <c r="AH63" s="8"/>
      <c r="AI63" s="8"/>
      <c r="AJ63" s="8"/>
      <c r="AK63" s="8"/>
      <c r="AL63" s="313"/>
      <c r="AM63" s="305"/>
      <c r="AN63" s="305"/>
      <c r="AO63" s="305"/>
      <c r="AP63" s="305"/>
      <c r="AQ63" s="305"/>
      <c r="AR63" s="313"/>
      <c r="AS63" s="313"/>
      <c r="AT63" s="313"/>
      <c r="AU63" s="313"/>
      <c r="AV63" s="313"/>
      <c r="AW63" s="313"/>
      <c r="AX63" s="313"/>
      <c r="AY63" s="313"/>
      <c r="AZ63" s="305"/>
      <c r="BA63" s="305"/>
      <c r="BB63" s="305"/>
      <c r="BC63" s="305"/>
      <c r="BD63" s="305"/>
      <c r="BE63" s="305"/>
      <c r="BF63" s="305"/>
      <c r="BG63" s="305"/>
      <c r="BH63" s="305"/>
      <c r="BI63" s="305"/>
      <c r="BJ63" s="305"/>
      <c r="BK63" s="305"/>
      <c r="BL63" s="305"/>
      <c r="BM63" s="305"/>
      <c r="BN63" s="305"/>
      <c r="BO63" s="305"/>
      <c r="BP63" s="305"/>
      <c r="BQ63" s="305"/>
      <c r="BR63" s="305"/>
      <c r="BS63" s="305"/>
      <c r="BT63" s="8"/>
    </row>
    <row r="64" spans="1:72" s="58" customFormat="1" outlineLevel="1">
      <c r="A64" s="10" t="s">
        <v>5</v>
      </c>
      <c r="B64" s="199" t="s">
        <v>108</v>
      </c>
      <c r="C64" s="267">
        <v>1862000</v>
      </c>
      <c r="D64" s="294"/>
      <c r="E64" s="249"/>
      <c r="F64" s="249"/>
      <c r="G64" s="125"/>
      <c r="H64" s="295"/>
      <c r="I64" s="125"/>
      <c r="J64" s="125"/>
      <c r="K64" s="125"/>
      <c r="L64" s="125"/>
      <c r="M64" s="125"/>
      <c r="N64" s="125"/>
      <c r="O64" s="125"/>
      <c r="P64" s="125"/>
      <c r="Q64" s="125"/>
      <c r="R64" s="296"/>
      <c r="S64" s="296"/>
      <c r="T64" s="125"/>
      <c r="U64" s="125"/>
      <c r="V64" s="125"/>
      <c r="W64" s="125"/>
      <c r="X64" s="125"/>
      <c r="Y64" s="125"/>
      <c r="Z64" s="125"/>
      <c r="AA64" s="125"/>
      <c r="AB64" s="125"/>
      <c r="AC64" s="125"/>
      <c r="AD64" s="125"/>
      <c r="AE64" s="125"/>
      <c r="AF64" s="125"/>
      <c r="AG64" s="125"/>
      <c r="AH64" s="125"/>
      <c r="AI64" s="125"/>
      <c r="AJ64" s="125"/>
      <c r="AK64" s="125"/>
      <c r="AL64" s="313"/>
      <c r="AM64" s="305"/>
      <c r="AN64" s="305"/>
      <c r="AO64" s="305"/>
      <c r="AP64" s="305"/>
      <c r="AQ64" s="305"/>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125"/>
    </row>
    <row r="65" spans="1:72" s="58" customFormat="1" ht="12.75" customHeight="1" outlineLevel="1">
      <c r="A65" s="10" t="s">
        <v>7</v>
      </c>
      <c r="B65" s="199" t="s">
        <v>107</v>
      </c>
      <c r="C65" s="297">
        <v>970</v>
      </c>
      <c r="D65" s="294"/>
      <c r="E65" s="298"/>
      <c r="F65" s="298"/>
      <c r="G65" s="125"/>
      <c r="H65" s="295"/>
      <c r="I65" s="125"/>
      <c r="J65" s="125"/>
      <c r="K65" s="125"/>
      <c r="L65" s="125"/>
      <c r="M65" s="125"/>
      <c r="N65" s="125"/>
      <c r="O65" s="125"/>
      <c r="P65" s="125"/>
      <c r="Q65" s="125"/>
      <c r="R65" s="296"/>
      <c r="S65" s="296"/>
      <c r="T65" s="125"/>
      <c r="U65" s="125"/>
      <c r="V65" s="125"/>
      <c r="W65" s="125"/>
      <c r="X65" s="125"/>
      <c r="Y65" s="125"/>
      <c r="Z65" s="125"/>
      <c r="AA65" s="125"/>
      <c r="AB65" s="125"/>
      <c r="AC65" s="125"/>
      <c r="AD65" s="125"/>
      <c r="AE65" s="125"/>
      <c r="AF65" s="125"/>
      <c r="AG65" s="125"/>
      <c r="AH65" s="125"/>
      <c r="AI65" s="125"/>
      <c r="AJ65" s="125"/>
      <c r="AK65" s="125"/>
      <c r="AL65" s="305"/>
      <c r="AM65" s="305"/>
      <c r="AN65" s="305"/>
      <c r="AO65" s="305"/>
      <c r="AP65" s="305"/>
      <c r="AQ65" s="305"/>
      <c r="AR65" s="305"/>
      <c r="AS65" s="305"/>
      <c r="AT65" s="305"/>
      <c r="AU65" s="305"/>
      <c r="AV65" s="305"/>
      <c r="AW65" s="305"/>
      <c r="AX65" s="305"/>
      <c r="AY65" s="305"/>
      <c r="AZ65" s="313"/>
      <c r="BA65" s="313"/>
      <c r="BB65" s="313"/>
      <c r="BC65" s="313"/>
      <c r="BD65" s="313"/>
      <c r="BE65" s="313"/>
      <c r="BF65" s="313"/>
      <c r="BG65" s="313"/>
      <c r="BH65" s="313"/>
      <c r="BI65" s="313"/>
      <c r="BJ65" s="313"/>
      <c r="BK65" s="313"/>
      <c r="BL65" s="313"/>
      <c r="BM65" s="313"/>
      <c r="BN65" s="313"/>
      <c r="BO65" s="313"/>
      <c r="BP65" s="313"/>
      <c r="BQ65" s="313"/>
      <c r="BR65" s="313"/>
      <c r="BS65" s="313"/>
      <c r="BT65" s="125"/>
    </row>
    <row r="66" spans="1:72" s="2" customFormat="1" ht="12.75" customHeight="1" outlineLevel="1">
      <c r="A66" s="10" t="s">
        <v>113</v>
      </c>
      <c r="B66" s="199" t="s">
        <v>107</v>
      </c>
      <c r="C66" s="267">
        <v>30</v>
      </c>
      <c r="D66" s="285"/>
      <c r="E66" s="249"/>
      <c r="F66" s="249"/>
      <c r="G66" s="8"/>
      <c r="H66" s="278"/>
      <c r="I66" s="8"/>
      <c r="J66" s="8"/>
      <c r="K66" s="8"/>
      <c r="L66" s="8"/>
      <c r="M66" s="8"/>
      <c r="N66" s="8"/>
      <c r="O66" s="8"/>
      <c r="P66" s="8"/>
      <c r="Q66" s="8"/>
      <c r="R66" s="152"/>
      <c r="S66" s="152"/>
      <c r="T66" s="8"/>
      <c r="U66" s="8"/>
      <c r="V66" s="8"/>
      <c r="W66" s="8"/>
      <c r="X66" s="8"/>
      <c r="Y66" s="8"/>
      <c r="Z66" s="8"/>
      <c r="AA66" s="8"/>
      <c r="AB66" s="8"/>
      <c r="AC66" s="8"/>
      <c r="AD66" s="8"/>
      <c r="AE66" s="8"/>
      <c r="AF66" s="8"/>
      <c r="AG66" s="8"/>
      <c r="AH66" s="8"/>
      <c r="AI66" s="8"/>
      <c r="AJ66" s="8"/>
      <c r="AK66" s="8"/>
      <c r="AL66" s="305"/>
      <c r="AM66" s="305"/>
      <c r="AN66" s="305"/>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c r="BM66" s="305"/>
      <c r="BN66" s="305"/>
      <c r="BO66" s="305"/>
      <c r="BP66" s="305"/>
      <c r="BQ66" s="305"/>
      <c r="BR66" s="305"/>
      <c r="BS66" s="305"/>
      <c r="BT66" s="8"/>
    </row>
    <row r="67" spans="1:72" s="2" customFormat="1" ht="12.75" customHeight="1" outlineLevel="1">
      <c r="A67" s="10" t="s">
        <v>3</v>
      </c>
      <c r="B67" s="199" t="s">
        <v>107</v>
      </c>
      <c r="C67" s="267">
        <v>310</v>
      </c>
      <c r="D67" s="285"/>
      <c r="E67" s="249"/>
      <c r="F67" s="249"/>
      <c r="G67" s="8"/>
      <c r="H67" s="278"/>
      <c r="I67" s="8"/>
      <c r="J67" s="8"/>
      <c r="K67" s="8"/>
      <c r="L67" s="8"/>
      <c r="M67" s="8"/>
      <c r="N67" s="8"/>
      <c r="O67" s="8"/>
      <c r="P67" s="8"/>
      <c r="Q67" s="8"/>
      <c r="R67" s="152"/>
      <c r="S67" s="152"/>
      <c r="T67" s="8"/>
      <c r="U67" s="8"/>
      <c r="V67" s="8"/>
      <c r="W67" s="8"/>
      <c r="X67" s="8"/>
      <c r="Y67" s="8"/>
      <c r="Z67" s="8"/>
      <c r="AA67" s="8"/>
      <c r="AB67" s="8"/>
      <c r="AC67" s="8"/>
      <c r="AD67" s="8"/>
      <c r="AE67" s="8"/>
      <c r="AF67" s="8"/>
      <c r="AG67" s="8"/>
      <c r="AH67" s="8"/>
      <c r="AI67" s="8"/>
      <c r="AJ67" s="8"/>
      <c r="AK67" s="8"/>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5"/>
      <c r="BI67" s="305"/>
      <c r="BJ67" s="305"/>
      <c r="BK67" s="305"/>
      <c r="BL67" s="305"/>
      <c r="BM67" s="305"/>
      <c r="BN67" s="305"/>
      <c r="BO67" s="305"/>
      <c r="BP67" s="305"/>
      <c r="BQ67" s="305"/>
      <c r="BR67" s="305"/>
      <c r="BS67" s="305"/>
      <c r="BT67" s="8"/>
    </row>
    <row r="68" spans="1:72" s="2" customFormat="1" ht="12.75" customHeight="1" outlineLevel="1">
      <c r="A68" s="10" t="s">
        <v>6</v>
      </c>
      <c r="B68" s="199" t="s">
        <v>109</v>
      </c>
      <c r="C68" s="297">
        <v>960</v>
      </c>
      <c r="D68" s="285"/>
      <c r="E68" s="298"/>
      <c r="F68" s="298"/>
      <c r="G68" s="8"/>
      <c r="H68" s="278"/>
      <c r="I68" s="8"/>
      <c r="J68" s="8"/>
      <c r="K68" s="8"/>
      <c r="L68" s="8"/>
      <c r="M68" s="8"/>
      <c r="N68" s="8"/>
      <c r="O68" s="8"/>
      <c r="P68" s="8"/>
      <c r="Q68" s="8"/>
      <c r="R68" s="152"/>
      <c r="S68" s="152"/>
      <c r="T68" s="8"/>
      <c r="U68" s="8"/>
      <c r="V68" s="8"/>
      <c r="W68" s="8"/>
      <c r="X68" s="8"/>
      <c r="Y68" s="8"/>
      <c r="Z68" s="8"/>
      <c r="AA68" s="8"/>
      <c r="AB68" s="8"/>
      <c r="AC68" s="8"/>
      <c r="AD68" s="8"/>
      <c r="AE68" s="8"/>
      <c r="AF68" s="8"/>
      <c r="AG68" s="8"/>
      <c r="AH68" s="8"/>
      <c r="AI68" s="8"/>
      <c r="AJ68" s="8"/>
      <c r="AK68" s="8"/>
      <c r="AL68" s="305"/>
      <c r="AM68" s="305"/>
      <c r="AN68" s="305"/>
      <c r="AO68" s="305"/>
      <c r="AP68" s="305"/>
      <c r="AQ68" s="305"/>
      <c r="AR68" s="305"/>
      <c r="AS68" s="305"/>
      <c r="AT68" s="305"/>
      <c r="AU68" s="305"/>
      <c r="AV68" s="305"/>
      <c r="AW68" s="305"/>
      <c r="AX68" s="305"/>
      <c r="AY68" s="305"/>
      <c r="AZ68" s="305"/>
      <c r="BA68" s="305"/>
      <c r="BB68" s="305"/>
      <c r="BC68" s="305"/>
      <c r="BD68" s="305"/>
      <c r="BE68" s="305"/>
      <c r="BF68" s="305"/>
      <c r="BG68" s="305"/>
      <c r="BH68" s="305"/>
      <c r="BI68" s="305"/>
      <c r="BJ68" s="305"/>
      <c r="BK68" s="305"/>
      <c r="BL68" s="305"/>
      <c r="BM68" s="305"/>
      <c r="BN68" s="305"/>
      <c r="BO68" s="305"/>
      <c r="BP68" s="305"/>
      <c r="BQ68" s="305"/>
      <c r="BR68" s="305"/>
      <c r="BS68" s="305"/>
      <c r="BT68" s="8"/>
    </row>
    <row r="69" spans="1:72" s="2" customFormat="1" ht="23.1" customHeight="1" outlineLevel="1">
      <c r="A69" s="10" t="s">
        <v>115</v>
      </c>
      <c r="B69" s="199" t="s">
        <v>109</v>
      </c>
      <c r="C69" s="267">
        <v>1</v>
      </c>
      <c r="D69" s="285"/>
      <c r="E69" s="249"/>
      <c r="F69" s="249"/>
      <c r="G69" s="8"/>
      <c r="H69" s="278"/>
      <c r="I69" s="8"/>
      <c r="J69" s="8"/>
      <c r="K69" s="8"/>
      <c r="L69" s="8"/>
      <c r="M69" s="8"/>
      <c r="N69" s="8"/>
      <c r="O69" s="8"/>
      <c r="P69" s="8"/>
      <c r="Q69" s="8"/>
      <c r="R69" s="152"/>
      <c r="S69" s="152"/>
      <c r="T69" s="8"/>
      <c r="U69" s="8"/>
      <c r="V69" s="8"/>
      <c r="W69" s="8"/>
      <c r="X69" s="8"/>
      <c r="Y69" s="8"/>
      <c r="Z69" s="8"/>
      <c r="AA69" s="8"/>
      <c r="AB69" s="8"/>
      <c r="AC69" s="8"/>
      <c r="AD69" s="8"/>
      <c r="AE69" s="8"/>
      <c r="AF69" s="8"/>
      <c r="AG69" s="8"/>
      <c r="AH69" s="8"/>
      <c r="AI69" s="8"/>
      <c r="AJ69" s="8"/>
      <c r="AK69" s="8"/>
      <c r="AL69" s="305"/>
      <c r="AM69" s="305"/>
      <c r="AN69" s="305"/>
      <c r="AO69" s="305"/>
      <c r="AP69" s="305"/>
      <c r="AQ69" s="305"/>
      <c r="AR69" s="305"/>
      <c r="AS69" s="305"/>
      <c r="AT69" s="305"/>
      <c r="AU69" s="305"/>
      <c r="AV69" s="305"/>
      <c r="AW69" s="305"/>
      <c r="AX69" s="305"/>
      <c r="AY69" s="305"/>
      <c r="AZ69" s="305"/>
      <c r="BA69" s="305"/>
      <c r="BB69" s="305"/>
      <c r="BC69" s="305"/>
      <c r="BD69" s="305"/>
      <c r="BE69" s="305"/>
      <c r="BF69" s="305"/>
      <c r="BG69" s="305"/>
      <c r="BH69" s="305"/>
      <c r="BI69" s="305"/>
      <c r="BJ69" s="305"/>
      <c r="BK69" s="305"/>
      <c r="BL69" s="305"/>
      <c r="BM69" s="305"/>
      <c r="BN69" s="305"/>
      <c r="BO69" s="305"/>
      <c r="BP69" s="305"/>
      <c r="BQ69" s="305"/>
      <c r="BR69" s="305"/>
      <c r="BS69" s="305"/>
      <c r="BT69" s="8"/>
    </row>
    <row r="70" spans="1:72" s="2" customFormat="1" ht="12.75" customHeight="1" outlineLevel="1">
      <c r="A70" s="10" t="s">
        <v>15</v>
      </c>
      <c r="B70" s="199" t="s">
        <v>109</v>
      </c>
      <c r="C70" s="267">
        <v>1</v>
      </c>
      <c r="D70" s="253"/>
      <c r="E70" s="249"/>
      <c r="F70" s="299"/>
      <c r="G70" s="8"/>
      <c r="H70" s="278"/>
      <c r="I70" s="8"/>
      <c r="J70" s="8"/>
      <c r="K70" s="8"/>
      <c r="L70" s="8"/>
      <c r="M70" s="8"/>
      <c r="N70" s="8"/>
      <c r="O70" s="8"/>
      <c r="P70" s="8"/>
      <c r="Q70" s="8"/>
      <c r="R70" s="152"/>
      <c r="S70" s="152"/>
      <c r="T70" s="8"/>
      <c r="U70" s="8"/>
      <c r="V70" s="8"/>
      <c r="W70" s="8"/>
      <c r="X70" s="8"/>
      <c r="Y70" s="8"/>
      <c r="Z70" s="8"/>
      <c r="AA70" s="8"/>
      <c r="AB70" s="8"/>
      <c r="AC70" s="8"/>
      <c r="AD70" s="8"/>
      <c r="AE70" s="8"/>
      <c r="AF70" s="8"/>
      <c r="AG70" s="8"/>
      <c r="AH70" s="8"/>
      <c r="AI70" s="8"/>
      <c r="AJ70" s="8"/>
      <c r="AK70" s="8"/>
      <c r="AL70" s="305"/>
      <c r="AM70" s="305"/>
      <c r="AN70" s="305"/>
      <c r="AO70" s="305"/>
      <c r="AP70" s="305"/>
      <c r="AQ70" s="305"/>
      <c r="AR70" s="305"/>
      <c r="AS70" s="305"/>
      <c r="AT70" s="305"/>
      <c r="AU70" s="305"/>
      <c r="AV70" s="305"/>
      <c r="AW70" s="305"/>
      <c r="AX70" s="305"/>
      <c r="AY70" s="305"/>
      <c r="AZ70" s="305"/>
      <c r="BA70" s="305"/>
      <c r="BB70" s="305"/>
      <c r="BC70" s="305"/>
      <c r="BD70" s="305"/>
      <c r="BE70" s="305"/>
      <c r="BF70" s="305"/>
      <c r="BG70" s="305"/>
      <c r="BH70" s="305"/>
      <c r="BI70" s="305"/>
      <c r="BJ70" s="305"/>
      <c r="BK70" s="305"/>
      <c r="BL70" s="305"/>
      <c r="BM70" s="305"/>
      <c r="BN70" s="305"/>
      <c r="BO70" s="305"/>
      <c r="BP70" s="305"/>
      <c r="BQ70" s="305"/>
      <c r="BR70" s="305"/>
      <c r="BS70" s="305"/>
      <c r="BT70" s="8"/>
    </row>
    <row r="71" spans="1:72" s="2" customFormat="1" ht="12.75" customHeight="1" outlineLevel="1">
      <c r="A71" s="10" t="s">
        <v>14</v>
      </c>
      <c r="B71" s="199" t="s">
        <v>109</v>
      </c>
      <c r="C71" s="267">
        <v>1</v>
      </c>
      <c r="D71" s="285"/>
      <c r="E71" s="249"/>
      <c r="F71" s="299"/>
      <c r="G71" s="8"/>
      <c r="H71" s="278"/>
      <c r="I71" s="8"/>
      <c r="J71" s="8"/>
      <c r="K71" s="8"/>
      <c r="L71" s="8"/>
      <c r="M71" s="8"/>
      <c r="N71" s="8"/>
      <c r="O71" s="8"/>
      <c r="P71" s="8"/>
      <c r="Q71" s="8"/>
      <c r="R71" s="152"/>
      <c r="S71" s="152"/>
      <c r="T71" s="8"/>
      <c r="U71" s="8"/>
      <c r="V71" s="8"/>
      <c r="W71" s="8"/>
      <c r="X71" s="8"/>
      <c r="Y71" s="8"/>
      <c r="Z71" s="8"/>
      <c r="AA71" s="8"/>
      <c r="AB71" s="8"/>
      <c r="AC71" s="8"/>
      <c r="AD71" s="8"/>
      <c r="AE71" s="8"/>
      <c r="AF71" s="8"/>
      <c r="AG71" s="8"/>
      <c r="AH71" s="8"/>
      <c r="AI71" s="8"/>
      <c r="AJ71" s="8"/>
      <c r="AK71" s="8"/>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5"/>
      <c r="BQ71" s="305"/>
      <c r="BR71" s="305"/>
      <c r="BS71" s="305"/>
      <c r="BT71" s="8"/>
    </row>
    <row r="72" spans="1:72" s="2" customFormat="1" outlineLevel="1">
      <c r="A72" s="10" t="s">
        <v>13</v>
      </c>
      <c r="B72" s="199" t="s">
        <v>109</v>
      </c>
      <c r="C72" s="267">
        <f>8*60</f>
        <v>480</v>
      </c>
      <c r="D72" s="285"/>
      <c r="E72" s="249"/>
      <c r="F72" s="249"/>
      <c r="G72" s="8"/>
      <c r="H72" s="278"/>
      <c r="I72" s="8"/>
      <c r="J72" s="8"/>
      <c r="K72" s="8"/>
      <c r="L72" s="8"/>
      <c r="M72" s="8"/>
      <c r="N72" s="8"/>
      <c r="O72" s="8"/>
      <c r="P72" s="8"/>
      <c r="Q72" s="8"/>
      <c r="R72" s="152"/>
      <c r="S72" s="152"/>
      <c r="T72" s="8"/>
      <c r="U72" s="8"/>
      <c r="V72" s="8"/>
      <c r="W72" s="8"/>
      <c r="X72" s="8"/>
      <c r="Y72" s="8"/>
      <c r="Z72" s="8"/>
      <c r="AA72" s="8"/>
      <c r="AB72" s="8"/>
      <c r="AC72" s="8"/>
      <c r="AD72" s="8"/>
      <c r="AE72" s="8"/>
      <c r="AF72" s="8"/>
      <c r="AG72" s="8"/>
      <c r="AH72" s="8"/>
      <c r="AI72" s="8"/>
      <c r="AJ72" s="8"/>
      <c r="AK72" s="8"/>
      <c r="AL72" s="305"/>
      <c r="AM72" s="305"/>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c r="BO72" s="305"/>
      <c r="BP72" s="305"/>
      <c r="BQ72" s="305"/>
      <c r="BR72" s="305"/>
      <c r="BS72" s="305"/>
      <c r="BT72" s="8"/>
    </row>
    <row r="73" spans="1:72" s="2" customFormat="1" ht="24" customHeight="1">
      <c r="A73" s="19" t="s">
        <v>118</v>
      </c>
      <c r="B73" s="209" t="s">
        <v>97</v>
      </c>
      <c r="C73" s="287" t="s">
        <v>112</v>
      </c>
      <c r="D73" s="290"/>
      <c r="E73" s="293"/>
      <c r="F73" s="293"/>
      <c r="G73" s="8"/>
      <c r="H73" s="278"/>
      <c r="I73" s="8"/>
      <c r="J73" s="8"/>
      <c r="K73" s="8"/>
      <c r="L73" s="8"/>
      <c r="M73" s="8"/>
      <c r="N73" s="8"/>
      <c r="O73" s="8"/>
      <c r="P73" s="8"/>
      <c r="Q73" s="8"/>
      <c r="R73" s="152"/>
      <c r="S73" s="152"/>
      <c r="T73" s="8"/>
      <c r="U73" s="8"/>
      <c r="V73" s="8"/>
      <c r="W73" s="8"/>
      <c r="X73" s="8"/>
      <c r="Y73" s="8"/>
      <c r="Z73" s="8"/>
      <c r="AA73" s="8"/>
      <c r="AB73" s="8"/>
      <c r="AC73" s="8"/>
      <c r="AD73" s="8"/>
      <c r="AE73" s="8"/>
      <c r="AF73" s="8"/>
      <c r="AG73" s="8"/>
      <c r="AH73" s="8"/>
      <c r="AI73" s="8"/>
      <c r="AJ73" s="8"/>
      <c r="AK73" s="8"/>
      <c r="AL73" s="304"/>
      <c r="AM73" s="305"/>
      <c r="AN73" s="305"/>
      <c r="AO73" s="305"/>
      <c r="AP73" s="305"/>
      <c r="AQ73" s="305"/>
      <c r="AR73" s="304"/>
      <c r="AS73" s="304"/>
      <c r="AT73" s="304"/>
      <c r="AU73" s="304"/>
      <c r="AV73" s="304"/>
      <c r="AW73" s="304"/>
      <c r="AX73" s="304"/>
      <c r="AY73" s="304"/>
      <c r="AZ73" s="305"/>
      <c r="BA73" s="305"/>
      <c r="BB73" s="305"/>
      <c r="BC73" s="305"/>
      <c r="BD73" s="305"/>
      <c r="BE73" s="305"/>
      <c r="BF73" s="305"/>
      <c r="BG73" s="305"/>
      <c r="BH73" s="305"/>
      <c r="BI73" s="305"/>
      <c r="BJ73" s="305"/>
      <c r="BK73" s="305"/>
      <c r="BL73" s="305"/>
      <c r="BM73" s="305"/>
      <c r="BN73" s="305"/>
      <c r="BO73" s="305"/>
      <c r="BP73" s="305"/>
      <c r="BQ73" s="305"/>
      <c r="BR73" s="305"/>
      <c r="BS73" s="305"/>
      <c r="BT73" s="8"/>
    </row>
    <row r="74" spans="1:72">
      <c r="A74" s="300"/>
      <c r="B74" s="199"/>
      <c r="C74" s="17"/>
      <c r="D74" s="300"/>
      <c r="E74" s="7"/>
      <c r="F74" s="7"/>
      <c r="G74" s="7"/>
      <c r="H74" s="200"/>
      <c r="I74" s="7"/>
      <c r="J74" s="7"/>
      <c r="K74" s="7"/>
      <c r="L74" s="7"/>
      <c r="M74" s="7"/>
      <c r="N74" s="7"/>
      <c r="O74" s="7"/>
      <c r="P74" s="7"/>
      <c r="Q74" s="7"/>
      <c r="R74" s="165"/>
      <c r="S74" s="165"/>
      <c r="T74" s="7"/>
      <c r="U74" s="7"/>
      <c r="V74" s="7"/>
      <c r="W74" s="7"/>
      <c r="X74" s="7"/>
      <c r="Y74" s="7"/>
      <c r="Z74" s="7"/>
      <c r="AA74" s="7"/>
      <c r="AB74" s="7"/>
      <c r="AC74" s="7"/>
      <c r="AD74" s="7"/>
      <c r="AE74" s="7"/>
      <c r="AF74" s="7"/>
      <c r="AG74" s="7"/>
      <c r="AH74" s="7"/>
      <c r="AI74" s="7"/>
      <c r="AJ74" s="7"/>
      <c r="AK74" s="7"/>
      <c r="AL74" s="304"/>
      <c r="AM74" s="305"/>
      <c r="AN74" s="305"/>
      <c r="AO74" s="305"/>
      <c r="AP74" s="305"/>
      <c r="AQ74" s="305"/>
      <c r="AR74" s="304"/>
      <c r="AS74" s="304"/>
      <c r="AT74" s="304"/>
      <c r="AU74" s="304"/>
      <c r="AV74" s="304"/>
      <c r="AW74" s="304"/>
      <c r="AX74" s="304"/>
      <c r="AY74" s="304"/>
      <c r="AZ74" s="304"/>
      <c r="BA74" s="304"/>
      <c r="BB74" s="304"/>
      <c r="BC74" s="304"/>
      <c r="BD74" s="304"/>
      <c r="BE74" s="304"/>
      <c r="BF74" s="304"/>
      <c r="BG74" s="304"/>
      <c r="BH74" s="304"/>
      <c r="BI74" s="304"/>
      <c r="BJ74" s="304"/>
      <c r="BK74" s="304"/>
      <c r="BL74" s="304"/>
      <c r="BM74" s="304"/>
      <c r="BN74" s="304"/>
      <c r="BO74" s="304"/>
      <c r="BP74" s="304"/>
      <c r="BQ74" s="304"/>
      <c r="BR74" s="304"/>
      <c r="BS74" s="304"/>
      <c r="BT74" s="7"/>
    </row>
    <row r="75" spans="1:72">
      <c r="A75" s="16"/>
      <c r="B75" s="199"/>
      <c r="C75" s="17"/>
      <c r="D75" s="16"/>
      <c r="E75" s="7"/>
      <c r="F75" s="7"/>
      <c r="G75" s="7"/>
      <c r="H75" s="200"/>
      <c r="I75" s="7"/>
      <c r="J75" s="7"/>
      <c r="K75" s="7"/>
      <c r="L75" s="7"/>
      <c r="M75" s="7"/>
      <c r="N75" s="7"/>
      <c r="O75" s="7"/>
      <c r="P75" s="7"/>
      <c r="Q75" s="7"/>
      <c r="R75" s="165"/>
      <c r="S75" s="165"/>
      <c r="T75" s="7"/>
      <c r="U75" s="7"/>
      <c r="V75" s="7"/>
      <c r="W75" s="7"/>
      <c r="X75" s="7"/>
      <c r="Y75" s="7"/>
      <c r="Z75" s="7"/>
      <c r="AA75" s="7"/>
      <c r="AB75" s="7"/>
      <c r="AC75" s="7"/>
      <c r="AD75" s="7"/>
      <c r="AE75" s="7"/>
      <c r="AF75" s="7"/>
      <c r="AG75" s="7"/>
      <c r="AH75" s="7"/>
      <c r="AI75" s="7"/>
      <c r="AJ75" s="7"/>
      <c r="AK75" s="7"/>
      <c r="AL75" s="304"/>
      <c r="AM75" s="305"/>
      <c r="AN75" s="305"/>
      <c r="AO75" s="305"/>
      <c r="AP75" s="305"/>
      <c r="AQ75" s="305"/>
      <c r="AR75" s="304"/>
      <c r="AS75" s="304"/>
      <c r="AT75" s="304"/>
      <c r="AU75" s="304"/>
      <c r="AV75" s="304"/>
      <c r="AW75" s="304"/>
      <c r="AX75" s="304"/>
      <c r="AY75" s="304"/>
      <c r="AZ75" s="304"/>
      <c r="BA75" s="304"/>
      <c r="BB75" s="304"/>
      <c r="BC75" s="304"/>
      <c r="BD75" s="304"/>
      <c r="BE75" s="304"/>
      <c r="BF75" s="304"/>
      <c r="BG75" s="304"/>
      <c r="BH75" s="304"/>
      <c r="BI75" s="304"/>
      <c r="BJ75" s="304"/>
      <c r="BK75" s="304"/>
      <c r="BL75" s="304"/>
      <c r="BM75" s="304"/>
      <c r="BN75" s="304"/>
      <c r="BO75" s="304"/>
      <c r="BP75" s="304"/>
      <c r="BQ75" s="304"/>
      <c r="BR75" s="304"/>
      <c r="BS75" s="304"/>
      <c r="BT75" s="7"/>
    </row>
    <row r="76" spans="1:72" ht="23.25" customHeight="1">
      <c r="A76" s="580" t="s">
        <v>116</v>
      </c>
      <c r="B76" s="581"/>
      <c r="C76" s="581"/>
      <c r="D76" s="581"/>
      <c r="E76" s="7"/>
      <c r="F76" s="7"/>
      <c r="G76" s="7"/>
      <c r="H76" s="200"/>
      <c r="I76" s="7"/>
      <c r="J76" s="7"/>
      <c r="K76" s="7"/>
      <c r="L76" s="7"/>
      <c r="M76" s="7"/>
      <c r="N76" s="7"/>
      <c r="O76" s="7"/>
      <c r="P76" s="7"/>
      <c r="Q76" s="7"/>
      <c r="R76" s="165"/>
      <c r="S76" s="165"/>
      <c r="T76" s="7"/>
      <c r="U76" s="7"/>
      <c r="V76" s="7"/>
      <c r="W76" s="7"/>
      <c r="X76" s="7"/>
      <c r="Y76" s="7"/>
      <c r="Z76" s="7"/>
      <c r="AA76" s="7"/>
      <c r="AB76" s="7"/>
      <c r="AC76" s="7"/>
      <c r="AD76" s="7"/>
      <c r="AE76" s="7"/>
      <c r="AF76" s="7"/>
      <c r="AG76" s="7"/>
      <c r="AH76" s="7"/>
      <c r="AI76" s="7"/>
      <c r="AJ76" s="7"/>
      <c r="AK76" s="7"/>
      <c r="AL76" s="304"/>
      <c r="AM76" s="305"/>
      <c r="AN76" s="305"/>
      <c r="AO76" s="305"/>
      <c r="AP76" s="305"/>
      <c r="AQ76" s="305"/>
      <c r="AR76" s="304"/>
      <c r="AS76" s="304"/>
      <c r="AT76" s="304"/>
      <c r="AU76" s="304"/>
      <c r="AV76" s="304"/>
      <c r="AW76" s="304"/>
      <c r="AX76" s="304"/>
      <c r="AY76" s="304"/>
      <c r="AZ76" s="304"/>
      <c r="BA76" s="304"/>
      <c r="BB76" s="304"/>
      <c r="BC76" s="304"/>
      <c r="BD76" s="304"/>
      <c r="BE76" s="304"/>
      <c r="BF76" s="304"/>
      <c r="BG76" s="304"/>
      <c r="BH76" s="304"/>
      <c r="BI76" s="304"/>
      <c r="BJ76" s="304"/>
      <c r="BK76" s="304"/>
      <c r="BL76" s="304"/>
      <c r="BM76" s="304"/>
      <c r="BN76" s="304"/>
      <c r="BO76" s="304"/>
      <c r="BP76" s="304"/>
      <c r="BQ76" s="304"/>
      <c r="BR76" s="304"/>
      <c r="BS76" s="304"/>
      <c r="BT76" s="7"/>
    </row>
    <row r="77" spans="1:72" ht="30" customHeight="1">
      <c r="A77" s="603"/>
      <c r="B77" s="604"/>
      <c r="C77" s="604"/>
      <c r="D77" s="604"/>
      <c r="E77" s="7"/>
      <c r="F77" s="7"/>
      <c r="G77" s="7"/>
      <c r="H77" s="200"/>
      <c r="I77" s="7"/>
      <c r="J77" s="7"/>
      <c r="K77" s="7"/>
      <c r="L77" s="7"/>
      <c r="M77" s="7"/>
      <c r="N77" s="7"/>
      <c r="O77" s="7"/>
      <c r="P77" s="7"/>
      <c r="Q77" s="7"/>
      <c r="R77" s="165"/>
      <c r="S77" s="165"/>
      <c r="T77" s="7"/>
      <c r="U77" s="7"/>
      <c r="V77" s="7"/>
      <c r="W77" s="7"/>
      <c r="X77" s="7"/>
      <c r="Y77" s="8"/>
      <c r="Z77" s="8"/>
      <c r="AA77" s="8"/>
      <c r="AB77" s="8"/>
      <c r="AC77" s="8"/>
      <c r="AD77" s="8"/>
      <c r="AE77" s="8"/>
      <c r="AF77" s="8"/>
      <c r="AG77" s="8"/>
      <c r="AH77" s="8"/>
      <c r="AI77" s="8"/>
      <c r="AJ77" s="8"/>
      <c r="AK77" s="7"/>
      <c r="AL77" s="304"/>
      <c r="AM77" s="305"/>
      <c r="AN77" s="305"/>
      <c r="AO77" s="305"/>
      <c r="AP77" s="305"/>
      <c r="AQ77" s="305"/>
      <c r="AR77" s="304"/>
      <c r="AS77" s="304"/>
      <c r="AT77" s="304"/>
      <c r="AU77" s="304"/>
      <c r="AV77" s="304"/>
      <c r="AW77" s="304"/>
      <c r="AX77" s="304"/>
      <c r="AY77" s="304"/>
      <c r="AZ77" s="304"/>
      <c r="BA77" s="304"/>
      <c r="BB77" s="304"/>
      <c r="BC77" s="304"/>
      <c r="BD77" s="304"/>
      <c r="BE77" s="304"/>
      <c r="BF77" s="304"/>
      <c r="BG77" s="304"/>
      <c r="BH77" s="304"/>
      <c r="BI77" s="304"/>
      <c r="BJ77" s="304"/>
      <c r="BK77" s="304"/>
      <c r="BL77" s="304"/>
      <c r="BM77" s="304"/>
      <c r="BN77" s="304"/>
      <c r="BO77" s="304"/>
      <c r="BP77" s="304"/>
      <c r="BQ77" s="304"/>
      <c r="BR77" s="304"/>
      <c r="BS77" s="304"/>
      <c r="BT77" s="7"/>
    </row>
    <row r="78" spans="1:72" ht="30" customHeight="1">
      <c r="A78" s="598"/>
      <c r="B78" s="599"/>
      <c r="C78" s="599"/>
      <c r="D78" s="599"/>
      <c r="E78" s="7"/>
      <c r="F78" s="7"/>
      <c r="G78" s="7"/>
      <c r="H78" s="200"/>
      <c r="I78" s="7"/>
      <c r="J78" s="7"/>
      <c r="K78" s="7"/>
      <c r="L78" s="7"/>
      <c r="M78" s="7"/>
      <c r="N78" s="7"/>
      <c r="O78" s="7"/>
      <c r="P78" s="7"/>
      <c r="Q78" s="7"/>
      <c r="R78" s="165"/>
      <c r="S78" s="165"/>
      <c r="T78" s="7"/>
      <c r="U78" s="7"/>
      <c r="V78" s="7"/>
      <c r="W78" s="7"/>
      <c r="X78" s="7"/>
      <c r="Y78" s="8"/>
      <c r="Z78" s="8"/>
      <c r="AA78" s="8"/>
      <c r="AB78" s="8"/>
      <c r="AC78" s="8"/>
      <c r="AD78" s="8"/>
      <c r="AE78" s="8"/>
      <c r="AF78" s="8"/>
      <c r="AG78" s="8"/>
      <c r="AH78" s="8"/>
      <c r="AI78" s="8"/>
      <c r="AJ78" s="8"/>
      <c r="AK78" s="7"/>
      <c r="AL78" s="304"/>
      <c r="AM78" s="305"/>
      <c r="AN78" s="305"/>
      <c r="AO78" s="305"/>
      <c r="AP78" s="305"/>
      <c r="AQ78" s="305"/>
      <c r="AR78" s="304"/>
      <c r="AS78" s="304"/>
      <c r="AT78" s="304"/>
      <c r="AU78" s="304"/>
      <c r="AV78" s="304"/>
      <c r="AW78" s="304"/>
      <c r="AX78" s="304"/>
      <c r="AY78" s="304"/>
      <c r="AZ78" s="304"/>
      <c r="BA78" s="304"/>
      <c r="BB78" s="304"/>
      <c r="BC78" s="304"/>
      <c r="BD78" s="304"/>
      <c r="BE78" s="304"/>
      <c r="BF78" s="304"/>
      <c r="BG78" s="304"/>
      <c r="BH78" s="304"/>
      <c r="BI78" s="304"/>
      <c r="BJ78" s="304"/>
      <c r="BK78" s="304"/>
      <c r="BL78" s="304"/>
      <c r="BM78" s="304"/>
      <c r="BN78" s="304"/>
      <c r="BO78" s="304"/>
      <c r="BP78" s="304"/>
      <c r="BQ78" s="304"/>
      <c r="BR78" s="304"/>
      <c r="BS78" s="304"/>
      <c r="BT78" s="7"/>
    </row>
    <row r="79" spans="1:72" ht="30" customHeight="1">
      <c r="A79" s="598"/>
      <c r="B79" s="599"/>
      <c r="C79" s="599"/>
      <c r="D79" s="599"/>
      <c r="E79" s="7"/>
      <c r="F79" s="7"/>
      <c r="G79" s="7"/>
      <c r="H79" s="200"/>
      <c r="I79" s="7"/>
      <c r="J79" s="7"/>
      <c r="K79" s="7"/>
      <c r="L79" s="7"/>
      <c r="M79" s="7"/>
      <c r="N79" s="7"/>
      <c r="O79" s="7"/>
      <c r="P79" s="7"/>
      <c r="Q79" s="7"/>
      <c r="R79" s="165"/>
      <c r="S79" s="165"/>
      <c r="T79" s="7"/>
      <c r="U79" s="7"/>
      <c r="V79" s="7"/>
      <c r="W79" s="7"/>
      <c r="X79" s="7"/>
      <c r="Y79" s="7"/>
      <c r="Z79" s="7"/>
      <c r="AA79" s="7"/>
      <c r="AB79" s="7"/>
      <c r="AC79" s="7"/>
      <c r="AD79" s="7"/>
      <c r="AE79" s="7"/>
      <c r="AF79" s="7"/>
      <c r="AG79" s="7"/>
      <c r="AH79" s="7"/>
      <c r="AI79" s="7"/>
      <c r="AJ79" s="7"/>
      <c r="AK79" s="7"/>
      <c r="AL79" s="304"/>
      <c r="AM79" s="305"/>
      <c r="AN79" s="305"/>
      <c r="AO79" s="305"/>
      <c r="AP79" s="305"/>
      <c r="AQ79" s="305"/>
      <c r="AR79" s="304"/>
      <c r="AS79" s="304"/>
      <c r="AT79" s="304"/>
      <c r="AU79" s="304"/>
      <c r="AV79" s="304"/>
      <c r="AW79" s="304"/>
      <c r="AX79" s="304"/>
      <c r="AY79" s="304"/>
      <c r="AZ79" s="304"/>
      <c r="BA79" s="304"/>
      <c r="BB79" s="304"/>
      <c r="BC79" s="304"/>
      <c r="BD79" s="304"/>
      <c r="BE79" s="304"/>
      <c r="BF79" s="304"/>
      <c r="BG79" s="304"/>
      <c r="BH79" s="304"/>
      <c r="BI79" s="304"/>
      <c r="BJ79" s="304"/>
      <c r="BK79" s="304"/>
      <c r="BL79" s="304"/>
      <c r="BM79" s="304"/>
      <c r="BN79" s="304"/>
      <c r="BO79" s="304"/>
      <c r="BP79" s="304"/>
      <c r="BQ79" s="304"/>
      <c r="BR79" s="304"/>
      <c r="BS79" s="304"/>
      <c r="BT79" s="7"/>
    </row>
    <row r="80" spans="1:72" ht="30" customHeight="1">
      <c r="A80" s="598"/>
      <c r="B80" s="599"/>
      <c r="C80" s="599"/>
      <c r="D80" s="599"/>
      <c r="E80" s="7"/>
      <c r="F80" s="7"/>
      <c r="G80" s="7"/>
      <c r="H80" s="200"/>
      <c r="I80" s="7"/>
      <c r="J80" s="7"/>
      <c r="K80" s="7"/>
      <c r="L80" s="7"/>
      <c r="M80" s="7"/>
      <c r="N80" s="7"/>
      <c r="O80" s="7"/>
      <c r="P80" s="7"/>
      <c r="Q80" s="7"/>
      <c r="R80" s="165"/>
      <c r="S80" s="165"/>
      <c r="T80" s="7"/>
      <c r="U80" s="7"/>
      <c r="V80" s="7"/>
      <c r="W80" s="7"/>
      <c r="X80" s="7"/>
      <c r="Y80" s="7"/>
      <c r="Z80" s="7"/>
      <c r="AA80" s="7"/>
      <c r="AB80" s="7"/>
      <c r="AC80" s="7"/>
      <c r="AD80" s="7"/>
      <c r="AE80" s="7"/>
      <c r="AF80" s="7"/>
      <c r="AG80" s="7"/>
      <c r="AH80" s="7"/>
      <c r="AI80" s="7"/>
      <c r="AJ80" s="7"/>
      <c r="AK80" s="7"/>
      <c r="AL80" s="304"/>
      <c r="AM80" s="305"/>
      <c r="AN80" s="305"/>
      <c r="AO80" s="305"/>
      <c r="AP80" s="305"/>
      <c r="AQ80" s="305"/>
      <c r="AR80" s="304"/>
      <c r="AS80" s="304"/>
      <c r="AT80" s="304"/>
      <c r="AU80" s="304"/>
      <c r="AV80" s="304"/>
      <c r="AW80" s="304"/>
      <c r="AX80" s="304"/>
      <c r="AY80" s="304"/>
      <c r="AZ80" s="304"/>
      <c r="BA80" s="304"/>
      <c r="BB80" s="304"/>
      <c r="BC80" s="304"/>
      <c r="BD80" s="304"/>
      <c r="BE80" s="304"/>
      <c r="BF80" s="304"/>
      <c r="BG80" s="304"/>
      <c r="BH80" s="304"/>
      <c r="BI80" s="304"/>
      <c r="BJ80" s="304"/>
      <c r="BK80" s="304"/>
      <c r="BL80" s="304"/>
      <c r="BM80" s="304"/>
      <c r="BN80" s="304"/>
      <c r="BO80" s="304"/>
      <c r="BP80" s="304"/>
      <c r="BQ80" s="304"/>
      <c r="BR80" s="304"/>
      <c r="BS80" s="304"/>
      <c r="BT80" s="7"/>
    </row>
    <row r="81" spans="1:72" ht="30" customHeight="1">
      <c r="A81" s="598"/>
      <c r="B81" s="599"/>
      <c r="C81" s="599"/>
      <c r="D81" s="599"/>
      <c r="E81" s="7"/>
      <c r="F81" s="7"/>
      <c r="G81" s="7"/>
      <c r="H81" s="200"/>
      <c r="I81" s="7"/>
      <c r="J81" s="7"/>
      <c r="K81" s="7"/>
      <c r="L81" s="7"/>
      <c r="M81" s="7"/>
      <c r="N81" s="7"/>
      <c r="O81" s="7"/>
      <c r="P81" s="7"/>
      <c r="Q81" s="7"/>
      <c r="R81" s="165"/>
      <c r="S81" s="165"/>
      <c r="T81" s="7"/>
      <c r="U81" s="7"/>
      <c r="V81" s="7"/>
      <c r="W81" s="7"/>
      <c r="X81" s="7"/>
      <c r="Y81" s="7"/>
      <c r="Z81" s="7"/>
      <c r="AA81" s="7"/>
      <c r="AB81" s="7"/>
      <c r="AC81" s="7"/>
      <c r="AD81" s="7"/>
      <c r="AE81" s="7"/>
      <c r="AF81" s="7"/>
      <c r="AG81" s="7"/>
      <c r="AH81" s="7"/>
      <c r="AI81" s="7"/>
      <c r="AJ81" s="7"/>
      <c r="AK81" s="7"/>
      <c r="AL81" s="304"/>
      <c r="AM81" s="305"/>
      <c r="AN81" s="305"/>
      <c r="AO81" s="305"/>
      <c r="AP81" s="305"/>
      <c r="AQ81" s="305"/>
      <c r="AR81" s="304"/>
      <c r="AS81" s="304"/>
      <c r="AT81" s="304"/>
      <c r="AU81" s="304"/>
      <c r="AV81" s="304"/>
      <c r="AW81" s="304"/>
      <c r="AX81" s="304"/>
      <c r="AY81" s="304"/>
      <c r="AZ81" s="304"/>
      <c r="BA81" s="304"/>
      <c r="BB81" s="304"/>
      <c r="BC81" s="304"/>
      <c r="BD81" s="304"/>
      <c r="BE81" s="304"/>
      <c r="BF81" s="304"/>
      <c r="BG81" s="304"/>
      <c r="BH81" s="304"/>
      <c r="BI81" s="304"/>
      <c r="BJ81" s="304"/>
      <c r="BK81" s="304"/>
      <c r="BL81" s="304"/>
      <c r="BM81" s="304"/>
      <c r="BN81" s="304"/>
      <c r="BO81" s="304"/>
      <c r="BP81" s="304"/>
      <c r="BQ81" s="304"/>
      <c r="BR81" s="304"/>
      <c r="BS81" s="304"/>
      <c r="BT81" s="7"/>
    </row>
    <row r="82" spans="1:72" ht="30" customHeight="1">
      <c r="A82" s="598"/>
      <c r="B82" s="599"/>
      <c r="C82" s="599"/>
      <c r="D82" s="599"/>
      <c r="E82" s="7"/>
      <c r="F82" s="7"/>
      <c r="G82" s="7"/>
      <c r="H82" s="200"/>
      <c r="I82" s="7"/>
      <c r="J82" s="7"/>
      <c r="K82" s="7"/>
      <c r="L82" s="7"/>
      <c r="M82" s="7"/>
      <c r="N82" s="7"/>
      <c r="O82" s="7"/>
      <c r="P82" s="7"/>
      <c r="Q82" s="7"/>
      <c r="R82" s="165"/>
      <c r="S82" s="165"/>
      <c r="T82" s="7"/>
      <c r="U82" s="7"/>
      <c r="V82" s="7"/>
      <c r="W82" s="7"/>
      <c r="X82" s="7"/>
      <c r="Y82" s="8"/>
      <c r="Z82" s="8"/>
      <c r="AA82" s="8"/>
      <c r="AB82" s="8"/>
      <c r="AC82" s="8"/>
      <c r="AD82" s="8"/>
      <c r="AE82" s="8"/>
      <c r="AF82" s="8"/>
      <c r="AG82" s="8"/>
      <c r="AH82" s="8"/>
      <c r="AI82" s="8"/>
      <c r="AJ82" s="8"/>
      <c r="AK82" s="7"/>
      <c r="AL82" s="304"/>
      <c r="AM82" s="305"/>
      <c r="AN82" s="305"/>
      <c r="AO82" s="305"/>
      <c r="AP82" s="305"/>
      <c r="AQ82" s="305"/>
      <c r="AR82" s="304"/>
      <c r="AS82" s="304"/>
      <c r="AT82" s="304"/>
      <c r="AU82" s="304"/>
      <c r="AV82" s="304"/>
      <c r="AW82" s="304"/>
      <c r="AX82" s="304"/>
      <c r="AY82" s="304"/>
      <c r="AZ82" s="304"/>
      <c r="BA82" s="304"/>
      <c r="BB82" s="304"/>
      <c r="BC82" s="304"/>
      <c r="BD82" s="304"/>
      <c r="BE82" s="304"/>
      <c r="BF82" s="304"/>
      <c r="BG82" s="304"/>
      <c r="BH82" s="304"/>
      <c r="BI82" s="304"/>
      <c r="BJ82" s="304"/>
      <c r="BK82" s="304"/>
      <c r="BL82" s="304"/>
      <c r="BM82" s="304"/>
      <c r="BN82" s="304"/>
      <c r="BO82" s="304"/>
      <c r="BP82" s="304"/>
      <c r="BQ82" s="304"/>
      <c r="BR82" s="304"/>
      <c r="BS82" s="304"/>
      <c r="BT82" s="7"/>
    </row>
    <row r="83" spans="1:72" ht="30" customHeight="1">
      <c r="A83" s="598"/>
      <c r="B83" s="599"/>
      <c r="C83" s="599"/>
      <c r="D83" s="599"/>
      <c r="E83" s="7"/>
      <c r="F83" s="7"/>
      <c r="G83" s="7"/>
      <c r="H83" s="200"/>
      <c r="I83" s="7"/>
      <c r="J83" s="7"/>
      <c r="K83" s="7"/>
      <c r="L83" s="7"/>
      <c r="M83" s="7"/>
      <c r="N83" s="7"/>
      <c r="O83" s="7"/>
      <c r="P83" s="7"/>
      <c r="Q83" s="7"/>
      <c r="R83" s="165"/>
      <c r="S83" s="165"/>
      <c r="T83" s="7"/>
      <c r="U83" s="7"/>
      <c r="V83" s="7"/>
      <c r="W83" s="7"/>
      <c r="X83" s="7"/>
      <c r="Y83" s="8"/>
      <c r="Z83" s="8"/>
      <c r="AA83" s="8"/>
      <c r="AB83" s="8"/>
      <c r="AC83" s="8"/>
      <c r="AD83" s="8"/>
      <c r="AE83" s="8"/>
      <c r="AF83" s="8"/>
      <c r="AG83" s="8"/>
      <c r="AH83" s="8"/>
      <c r="AI83" s="8"/>
      <c r="AJ83" s="8"/>
      <c r="AK83" s="7"/>
      <c r="AL83" s="304"/>
      <c r="AM83" s="305"/>
      <c r="AN83" s="305"/>
      <c r="AO83" s="305"/>
      <c r="AP83" s="305"/>
      <c r="AQ83" s="305"/>
      <c r="AR83" s="304"/>
      <c r="AS83" s="304"/>
      <c r="AT83" s="304"/>
      <c r="AU83" s="304"/>
      <c r="AV83" s="304"/>
      <c r="AW83" s="304"/>
      <c r="AX83" s="304"/>
      <c r="AY83" s="304"/>
      <c r="AZ83" s="304"/>
      <c r="BA83" s="304"/>
      <c r="BB83" s="304"/>
      <c r="BC83" s="304"/>
      <c r="BD83" s="304"/>
      <c r="BE83" s="304"/>
      <c r="BF83" s="304"/>
      <c r="BG83" s="304"/>
      <c r="BH83" s="304"/>
      <c r="BI83" s="304"/>
      <c r="BJ83" s="304"/>
      <c r="BK83" s="304"/>
      <c r="BL83" s="304"/>
      <c r="BM83" s="304"/>
      <c r="BN83" s="304"/>
      <c r="BO83" s="304"/>
      <c r="BP83" s="304"/>
      <c r="BQ83" s="304"/>
      <c r="BR83" s="304"/>
      <c r="BS83" s="304"/>
      <c r="BT83" s="7"/>
    </row>
    <row r="84" spans="1:72" ht="30" customHeight="1">
      <c r="A84" s="598"/>
      <c r="B84" s="599"/>
      <c r="C84" s="599"/>
      <c r="D84" s="599"/>
      <c r="E84" s="7"/>
      <c r="F84" s="7"/>
      <c r="G84" s="7"/>
      <c r="H84" s="200"/>
      <c r="I84" s="7"/>
      <c r="J84" s="7"/>
      <c r="K84" s="7"/>
      <c r="L84" s="7"/>
      <c r="M84" s="7"/>
      <c r="N84" s="7"/>
      <c r="O84" s="7"/>
      <c r="P84" s="7"/>
      <c r="Q84" s="7"/>
      <c r="R84" s="165"/>
      <c r="S84" s="165"/>
      <c r="T84" s="7"/>
      <c r="U84" s="7"/>
      <c r="V84" s="7"/>
      <c r="W84" s="7"/>
      <c r="X84" s="7"/>
      <c r="Y84" s="7"/>
      <c r="Z84" s="7"/>
      <c r="AA84" s="7"/>
      <c r="AB84" s="7"/>
      <c r="AC84" s="7"/>
      <c r="AD84" s="7"/>
      <c r="AE84" s="7"/>
      <c r="AF84" s="7"/>
      <c r="AG84" s="7"/>
      <c r="AH84" s="7"/>
      <c r="AI84" s="7"/>
      <c r="AJ84" s="7"/>
      <c r="AK84" s="7"/>
      <c r="AL84" s="304"/>
      <c r="AM84" s="305"/>
      <c r="AN84" s="305"/>
      <c r="AO84" s="305"/>
      <c r="AP84" s="305"/>
      <c r="AQ84" s="305"/>
      <c r="AR84" s="304"/>
      <c r="AS84" s="304"/>
      <c r="AT84" s="304"/>
      <c r="AU84" s="304"/>
      <c r="AV84" s="304"/>
      <c r="AW84" s="304"/>
      <c r="AX84" s="304"/>
      <c r="AY84" s="304"/>
      <c r="AZ84" s="304"/>
      <c r="BA84" s="304"/>
      <c r="BB84" s="304"/>
      <c r="BC84" s="304"/>
      <c r="BD84" s="304"/>
      <c r="BE84" s="304"/>
      <c r="BF84" s="304"/>
      <c r="BG84" s="304"/>
      <c r="BH84" s="304"/>
      <c r="BI84" s="304"/>
      <c r="BJ84" s="304"/>
      <c r="BK84" s="304"/>
      <c r="BL84" s="304"/>
      <c r="BM84" s="304"/>
      <c r="BN84" s="304"/>
      <c r="BO84" s="304"/>
      <c r="BP84" s="304"/>
      <c r="BQ84" s="304"/>
      <c r="BR84" s="304"/>
      <c r="BS84" s="304"/>
      <c r="BT84" s="7"/>
    </row>
    <row r="85" spans="1:72" ht="30" customHeight="1">
      <c r="A85" s="598"/>
      <c r="B85" s="599"/>
      <c r="C85" s="599"/>
      <c r="D85" s="599"/>
      <c r="E85" s="7"/>
      <c r="F85" s="7"/>
      <c r="G85" s="7"/>
      <c r="H85" s="200"/>
      <c r="I85" s="7"/>
      <c r="J85" s="7"/>
      <c r="K85" s="7"/>
      <c r="L85" s="7"/>
      <c r="M85" s="7"/>
      <c r="N85" s="7"/>
      <c r="O85" s="7"/>
      <c r="P85" s="7"/>
      <c r="Q85" s="7"/>
      <c r="R85" s="165"/>
      <c r="S85" s="165"/>
      <c r="T85" s="7"/>
      <c r="U85" s="7"/>
      <c r="V85" s="7"/>
      <c r="W85" s="7"/>
      <c r="X85" s="7"/>
      <c r="Y85" s="7"/>
      <c r="Z85" s="7"/>
      <c r="AA85" s="7"/>
      <c r="AB85" s="7"/>
      <c r="AC85" s="7"/>
      <c r="AD85" s="7"/>
      <c r="AE85" s="7"/>
      <c r="AF85" s="7"/>
      <c r="AG85" s="7"/>
      <c r="AH85" s="7"/>
      <c r="AI85" s="7"/>
      <c r="AJ85" s="7"/>
      <c r="AK85" s="7"/>
      <c r="AL85" s="304"/>
      <c r="AM85" s="305"/>
      <c r="AN85" s="305"/>
      <c r="AO85" s="305"/>
      <c r="AP85" s="305"/>
      <c r="AQ85" s="305"/>
      <c r="AR85" s="304"/>
      <c r="AS85" s="304"/>
      <c r="AT85" s="304"/>
      <c r="AU85" s="304"/>
      <c r="AV85" s="304"/>
      <c r="AW85" s="304"/>
      <c r="AX85" s="304"/>
      <c r="AY85" s="304"/>
      <c r="AZ85" s="304"/>
      <c r="BA85" s="304"/>
      <c r="BB85" s="304"/>
      <c r="BC85" s="304"/>
      <c r="BD85" s="304"/>
      <c r="BE85" s="304"/>
      <c r="BF85" s="304"/>
      <c r="BG85" s="304"/>
      <c r="BH85" s="304"/>
      <c r="BI85" s="304"/>
      <c r="BJ85" s="304"/>
      <c r="BK85" s="304"/>
      <c r="BL85" s="304"/>
      <c r="BM85" s="304"/>
      <c r="BN85" s="304"/>
      <c r="BO85" s="304"/>
      <c r="BP85" s="304"/>
      <c r="BQ85" s="304"/>
      <c r="BR85" s="304"/>
      <c r="BS85" s="304"/>
      <c r="BT85" s="7"/>
    </row>
    <row r="86" spans="1:72" ht="30" customHeight="1">
      <c r="A86" s="598"/>
      <c r="B86" s="599"/>
      <c r="C86" s="599"/>
      <c r="D86" s="599"/>
      <c r="E86" s="7"/>
      <c r="F86" s="7"/>
      <c r="G86" s="7"/>
      <c r="H86" s="200"/>
      <c r="I86" s="7"/>
      <c r="J86" s="7"/>
      <c r="K86" s="7"/>
      <c r="L86" s="7"/>
      <c r="M86" s="7"/>
      <c r="N86" s="7"/>
      <c r="O86" s="7"/>
      <c r="P86" s="7"/>
      <c r="Q86" s="7"/>
      <c r="R86" s="165"/>
      <c r="S86" s="165"/>
      <c r="T86" s="7"/>
      <c r="U86" s="7"/>
      <c r="V86" s="7"/>
      <c r="W86" s="7"/>
      <c r="X86" s="7"/>
      <c r="Y86" s="7"/>
      <c r="Z86" s="7"/>
      <c r="AA86" s="7"/>
      <c r="AB86" s="7"/>
      <c r="AC86" s="7"/>
      <c r="AD86" s="7"/>
      <c r="AE86" s="7"/>
      <c r="AF86" s="7"/>
      <c r="AG86" s="7"/>
      <c r="AH86" s="7"/>
      <c r="AI86" s="7"/>
      <c r="AJ86" s="7"/>
      <c r="AK86" s="7"/>
      <c r="AL86" s="304"/>
      <c r="AM86" s="305"/>
      <c r="AN86" s="305"/>
      <c r="AO86" s="305"/>
      <c r="AP86" s="305"/>
      <c r="AQ86" s="305"/>
      <c r="AR86" s="304"/>
      <c r="AS86" s="304"/>
      <c r="AT86" s="304"/>
      <c r="AU86" s="304"/>
      <c r="AV86" s="304"/>
      <c r="AW86" s="304"/>
      <c r="AX86" s="304"/>
      <c r="AY86" s="304"/>
      <c r="AZ86" s="304"/>
      <c r="BA86" s="304"/>
      <c r="BB86" s="304"/>
      <c r="BC86" s="304"/>
      <c r="BD86" s="304"/>
      <c r="BE86" s="304"/>
      <c r="BF86" s="304"/>
      <c r="BG86" s="304"/>
      <c r="BH86" s="304"/>
      <c r="BI86" s="304"/>
      <c r="BJ86" s="304"/>
      <c r="BK86" s="304"/>
      <c r="BL86" s="304"/>
      <c r="BM86" s="304"/>
      <c r="BN86" s="304"/>
      <c r="BO86" s="304"/>
      <c r="BP86" s="304"/>
      <c r="BQ86" s="304"/>
      <c r="BR86" s="304"/>
      <c r="BS86" s="304"/>
      <c r="BT86" s="7"/>
    </row>
    <row r="87" spans="1:72" ht="30" customHeight="1">
      <c r="A87" s="598"/>
      <c r="B87" s="599"/>
      <c r="C87" s="599"/>
      <c r="D87" s="599"/>
      <c r="E87" s="7"/>
      <c r="F87" s="7"/>
      <c r="G87" s="7"/>
      <c r="H87" s="200"/>
      <c r="I87" s="7"/>
      <c r="J87" s="7"/>
      <c r="K87" s="7"/>
      <c r="L87" s="7"/>
      <c r="M87" s="7"/>
      <c r="N87" s="7"/>
      <c r="O87" s="7"/>
      <c r="P87" s="7"/>
      <c r="Q87" s="7"/>
      <c r="R87" s="165"/>
      <c r="S87" s="165"/>
      <c r="T87" s="7"/>
      <c r="U87" s="7"/>
      <c r="V87" s="7"/>
      <c r="W87" s="7"/>
      <c r="X87" s="7"/>
      <c r="Y87" s="7"/>
      <c r="Z87" s="7"/>
      <c r="AA87" s="7"/>
      <c r="AB87" s="7"/>
      <c r="AC87" s="7"/>
      <c r="AD87" s="7"/>
      <c r="AE87" s="7"/>
      <c r="AF87" s="7"/>
      <c r="AG87" s="7"/>
      <c r="AH87" s="7"/>
      <c r="AI87" s="7"/>
      <c r="AJ87" s="7"/>
      <c r="AK87" s="7"/>
      <c r="AL87" s="304"/>
      <c r="AM87" s="305"/>
      <c r="AN87" s="305"/>
      <c r="AO87" s="305"/>
      <c r="AP87" s="305"/>
      <c r="AQ87" s="305"/>
      <c r="AR87" s="304"/>
      <c r="AS87" s="304"/>
      <c r="AT87" s="304"/>
      <c r="AU87" s="304"/>
      <c r="AV87" s="304"/>
      <c r="AW87" s="304"/>
      <c r="AX87" s="304"/>
      <c r="AY87" s="304"/>
      <c r="AZ87" s="304"/>
      <c r="BA87" s="304"/>
      <c r="BB87" s="304"/>
      <c r="BC87" s="304"/>
      <c r="BD87" s="304"/>
      <c r="BE87" s="304"/>
      <c r="BF87" s="304"/>
      <c r="BG87" s="304"/>
      <c r="BH87" s="304"/>
      <c r="BI87" s="304"/>
      <c r="BJ87" s="304"/>
      <c r="BK87" s="304"/>
      <c r="BL87" s="304"/>
      <c r="BM87" s="304"/>
      <c r="BN87" s="304"/>
      <c r="BO87" s="304"/>
      <c r="BP87" s="304"/>
      <c r="BQ87" s="304"/>
      <c r="BR87" s="304"/>
      <c r="BS87" s="304"/>
      <c r="BT87" s="7"/>
    </row>
    <row r="88" spans="1:72" ht="30" customHeight="1">
      <c r="A88" s="598"/>
      <c r="B88" s="599"/>
      <c r="C88" s="599"/>
      <c r="D88" s="599"/>
      <c r="E88" s="7"/>
      <c r="F88" s="7"/>
      <c r="G88" s="7"/>
      <c r="H88" s="200"/>
      <c r="I88" s="7"/>
      <c r="J88" s="7"/>
      <c r="K88" s="7"/>
      <c r="L88" s="7"/>
      <c r="M88" s="7"/>
      <c r="N88" s="7"/>
      <c r="O88" s="7"/>
      <c r="P88" s="7"/>
      <c r="Q88" s="7"/>
      <c r="R88" s="165"/>
      <c r="S88" s="165"/>
      <c r="T88" s="7"/>
      <c r="U88" s="7"/>
      <c r="V88" s="7"/>
      <c r="W88" s="7"/>
      <c r="X88" s="7"/>
      <c r="Y88" s="7"/>
      <c r="Z88" s="7"/>
      <c r="AA88" s="7"/>
      <c r="AB88" s="7"/>
      <c r="AC88" s="7"/>
      <c r="AD88" s="7"/>
      <c r="AE88" s="7"/>
      <c r="AF88" s="7"/>
      <c r="AG88" s="7"/>
      <c r="AH88" s="7"/>
      <c r="AI88" s="7"/>
      <c r="AJ88" s="7"/>
      <c r="AK88" s="7"/>
      <c r="AL88" s="304"/>
      <c r="AM88" s="305"/>
      <c r="AN88" s="305"/>
      <c r="AO88" s="305"/>
      <c r="AP88" s="305"/>
      <c r="AQ88" s="305"/>
      <c r="AR88" s="304"/>
      <c r="AS88" s="304"/>
      <c r="AT88" s="304"/>
      <c r="AU88" s="304"/>
      <c r="AV88" s="304"/>
      <c r="AW88" s="304"/>
      <c r="AX88" s="304"/>
      <c r="AY88" s="304"/>
      <c r="AZ88" s="304"/>
      <c r="BA88" s="304"/>
      <c r="BB88" s="304"/>
      <c r="BC88" s="304"/>
      <c r="BD88" s="304"/>
      <c r="BE88" s="304"/>
      <c r="BF88" s="304"/>
      <c r="BG88" s="304"/>
      <c r="BH88" s="304"/>
      <c r="BI88" s="304"/>
      <c r="BJ88" s="304"/>
      <c r="BK88" s="304"/>
      <c r="BL88" s="304"/>
      <c r="BM88" s="304"/>
      <c r="BN88" s="304"/>
      <c r="BO88" s="304"/>
      <c r="BP88" s="304"/>
      <c r="BQ88" s="304"/>
      <c r="BR88" s="304"/>
      <c r="BS88" s="304"/>
      <c r="BT88" s="7"/>
    </row>
    <row r="89" spans="1:72" ht="30" customHeight="1">
      <c r="A89" s="598"/>
      <c r="B89" s="599"/>
      <c r="C89" s="599"/>
      <c r="D89" s="599"/>
      <c r="E89" s="7"/>
      <c r="F89" s="7"/>
      <c r="G89" s="7"/>
      <c r="H89" s="200"/>
      <c r="I89" s="7"/>
      <c r="J89" s="7"/>
      <c r="K89" s="7"/>
      <c r="L89" s="7"/>
      <c r="M89" s="7"/>
      <c r="N89" s="7"/>
      <c r="O89" s="7"/>
      <c r="P89" s="7"/>
      <c r="Q89" s="7"/>
      <c r="R89" s="165"/>
      <c r="S89" s="165"/>
      <c r="T89" s="7"/>
      <c r="U89" s="7"/>
      <c r="V89" s="7"/>
      <c r="W89" s="7"/>
      <c r="X89" s="7"/>
      <c r="Y89" s="7"/>
      <c r="Z89" s="7"/>
      <c r="AA89" s="7"/>
      <c r="AB89" s="7"/>
      <c r="AC89" s="7"/>
      <c r="AD89" s="7"/>
      <c r="AE89" s="7"/>
      <c r="AF89" s="7"/>
      <c r="AG89" s="7"/>
      <c r="AH89" s="7"/>
      <c r="AI89" s="7"/>
      <c r="AJ89" s="7"/>
      <c r="AK89" s="7"/>
      <c r="AL89" s="304"/>
      <c r="AM89" s="305"/>
      <c r="AN89" s="305"/>
      <c r="AO89" s="305"/>
      <c r="AP89" s="305"/>
      <c r="AQ89" s="305"/>
      <c r="AR89" s="304"/>
      <c r="AS89" s="304"/>
      <c r="AT89" s="304"/>
      <c r="AU89" s="304"/>
      <c r="AV89" s="304"/>
      <c r="AW89" s="304"/>
      <c r="AX89" s="304"/>
      <c r="AY89" s="304"/>
      <c r="AZ89" s="304"/>
      <c r="BA89" s="304"/>
      <c r="BB89" s="304"/>
      <c r="BC89" s="304"/>
      <c r="BD89" s="304"/>
      <c r="BE89" s="304"/>
      <c r="BF89" s="304"/>
      <c r="BG89" s="304"/>
      <c r="BH89" s="304"/>
      <c r="BI89" s="304"/>
      <c r="BJ89" s="304"/>
      <c r="BK89" s="304"/>
      <c r="BL89" s="304"/>
      <c r="BM89" s="304"/>
      <c r="BN89" s="304"/>
      <c r="BO89" s="304"/>
      <c r="BP89" s="304"/>
      <c r="BQ89" s="304"/>
      <c r="BR89" s="304"/>
      <c r="BS89" s="304"/>
      <c r="BT89" s="7"/>
    </row>
    <row r="90" spans="1:72" ht="30" customHeight="1">
      <c r="A90" s="598"/>
      <c r="B90" s="599"/>
      <c r="C90" s="599"/>
      <c r="D90" s="599"/>
      <c r="E90" s="7"/>
      <c r="F90" s="7"/>
      <c r="G90" s="7"/>
      <c r="H90" s="200"/>
      <c r="I90" s="7"/>
      <c r="J90" s="7"/>
      <c r="K90" s="7"/>
      <c r="L90" s="7"/>
      <c r="M90" s="7"/>
      <c r="N90" s="7"/>
      <c r="O90" s="7"/>
      <c r="P90" s="7"/>
      <c r="Q90" s="7"/>
      <c r="R90" s="165"/>
      <c r="S90" s="165"/>
      <c r="T90" s="7"/>
      <c r="U90" s="7"/>
      <c r="V90" s="7"/>
      <c r="W90" s="7"/>
      <c r="X90" s="7"/>
      <c r="Y90" s="7"/>
      <c r="Z90" s="7"/>
      <c r="AA90" s="7"/>
      <c r="AB90" s="7"/>
      <c r="AC90" s="7"/>
      <c r="AD90" s="7"/>
      <c r="AE90" s="7"/>
      <c r="AF90" s="7"/>
      <c r="AG90" s="7"/>
      <c r="AH90" s="7"/>
      <c r="AI90" s="7"/>
      <c r="AJ90" s="7"/>
      <c r="AK90" s="7"/>
      <c r="AL90" s="304"/>
      <c r="AM90" s="305"/>
      <c r="AN90" s="305"/>
      <c r="AO90" s="305"/>
      <c r="AP90" s="305"/>
      <c r="AQ90" s="305"/>
      <c r="AR90" s="304"/>
      <c r="AS90" s="304"/>
      <c r="AT90" s="304"/>
      <c r="AU90" s="304"/>
      <c r="AV90" s="304"/>
      <c r="AW90" s="304"/>
      <c r="AX90" s="304"/>
      <c r="AY90" s="304"/>
      <c r="AZ90" s="304"/>
      <c r="BA90" s="304"/>
      <c r="BB90" s="304"/>
      <c r="BC90" s="304"/>
      <c r="BD90" s="304"/>
      <c r="BE90" s="304"/>
      <c r="BF90" s="304"/>
      <c r="BG90" s="304"/>
      <c r="BH90" s="304"/>
      <c r="BI90" s="304"/>
      <c r="BJ90" s="304"/>
      <c r="BK90" s="304"/>
      <c r="BL90" s="304"/>
      <c r="BM90" s="304"/>
      <c r="BN90" s="304"/>
      <c r="BO90" s="304"/>
      <c r="BP90" s="304"/>
      <c r="BQ90" s="304"/>
      <c r="BR90" s="304"/>
      <c r="BS90" s="304"/>
      <c r="BT90" s="7"/>
    </row>
    <row r="91" spans="1:72" ht="30" customHeight="1">
      <c r="A91" s="598"/>
      <c r="B91" s="599"/>
      <c r="C91" s="599"/>
      <c r="D91" s="599"/>
      <c r="E91" s="7"/>
      <c r="F91" s="7"/>
      <c r="G91" s="7"/>
      <c r="H91" s="200"/>
      <c r="I91" s="7"/>
      <c r="J91" s="7"/>
      <c r="K91" s="7"/>
      <c r="L91" s="7"/>
      <c r="M91" s="7"/>
      <c r="N91" s="7"/>
      <c r="O91" s="7"/>
      <c r="P91" s="7"/>
      <c r="Q91" s="7"/>
      <c r="R91" s="165"/>
      <c r="S91" s="165"/>
      <c r="T91" s="7"/>
      <c r="U91" s="7"/>
      <c r="V91" s="7"/>
      <c r="W91" s="7"/>
      <c r="X91" s="7"/>
      <c r="Y91" s="7"/>
      <c r="Z91" s="7"/>
      <c r="AA91" s="7"/>
      <c r="AB91" s="7"/>
      <c r="AC91" s="7"/>
      <c r="AD91" s="7"/>
      <c r="AE91" s="7"/>
      <c r="AF91" s="7"/>
      <c r="AG91" s="7"/>
      <c r="AH91" s="7"/>
      <c r="AI91" s="7"/>
      <c r="AJ91" s="7"/>
      <c r="AK91" s="7"/>
      <c r="AL91" s="304"/>
      <c r="AM91" s="305"/>
      <c r="AN91" s="305"/>
      <c r="AO91" s="305"/>
      <c r="AP91" s="305"/>
      <c r="AQ91" s="305"/>
      <c r="AR91" s="304"/>
      <c r="AS91" s="304"/>
      <c r="AT91" s="304"/>
      <c r="AU91" s="304"/>
      <c r="AV91" s="304"/>
      <c r="AW91" s="304"/>
      <c r="AX91" s="304"/>
      <c r="AY91" s="304"/>
      <c r="AZ91" s="304"/>
      <c r="BA91" s="304"/>
      <c r="BB91" s="304"/>
      <c r="BC91" s="304"/>
      <c r="BD91" s="304"/>
      <c r="BE91" s="304"/>
      <c r="BF91" s="304"/>
      <c r="BG91" s="304"/>
      <c r="BH91" s="304"/>
      <c r="BI91" s="304"/>
      <c r="BJ91" s="304"/>
      <c r="BK91" s="304"/>
      <c r="BL91" s="304"/>
      <c r="BM91" s="304"/>
      <c r="BN91" s="304"/>
      <c r="BO91" s="304"/>
      <c r="BP91" s="304"/>
      <c r="BQ91" s="304"/>
      <c r="BR91" s="304"/>
      <c r="BS91" s="304"/>
      <c r="BT91" s="7"/>
    </row>
    <row r="92" spans="1:72">
      <c r="A92" s="16"/>
      <c r="B92" s="199"/>
      <c r="C92" s="17"/>
      <c r="D92" s="16"/>
      <c r="E92" s="7"/>
      <c r="F92" s="7"/>
      <c r="G92" s="7"/>
      <c r="H92" s="200"/>
      <c r="I92" s="7"/>
      <c r="J92" s="7"/>
      <c r="K92" s="7"/>
      <c r="L92" s="7"/>
      <c r="M92" s="7"/>
      <c r="N92" s="7"/>
      <c r="O92" s="7"/>
      <c r="P92" s="7"/>
      <c r="Q92" s="7"/>
      <c r="R92" s="165"/>
      <c r="S92" s="165"/>
      <c r="T92" s="7"/>
      <c r="U92" s="7"/>
      <c r="V92" s="7"/>
      <c r="W92" s="7"/>
      <c r="X92" s="7"/>
      <c r="Y92" s="7"/>
      <c r="Z92" s="7"/>
      <c r="AA92" s="7"/>
      <c r="AB92" s="7"/>
      <c r="AC92" s="7"/>
      <c r="AD92" s="7"/>
      <c r="AE92" s="7"/>
      <c r="AF92" s="7"/>
      <c r="AG92" s="7"/>
      <c r="AH92" s="7"/>
      <c r="AI92" s="7"/>
      <c r="AJ92" s="7"/>
      <c r="AK92" s="7"/>
      <c r="AL92" s="304"/>
      <c r="AM92" s="305"/>
      <c r="AN92" s="305"/>
      <c r="AO92" s="305"/>
      <c r="AP92" s="305"/>
      <c r="AQ92" s="305"/>
      <c r="AR92" s="304"/>
      <c r="AS92" s="304"/>
      <c r="AT92" s="304"/>
      <c r="AU92" s="304"/>
      <c r="AV92" s="304"/>
      <c r="AW92" s="304"/>
      <c r="AX92" s="304"/>
      <c r="AY92" s="304"/>
      <c r="AZ92" s="304"/>
      <c r="BA92" s="304"/>
      <c r="BB92" s="304"/>
      <c r="BC92" s="304"/>
      <c r="BD92" s="304"/>
      <c r="BE92" s="304"/>
      <c r="BF92" s="304"/>
      <c r="BG92" s="304"/>
      <c r="BH92" s="304"/>
      <c r="BI92" s="304"/>
      <c r="BJ92" s="304"/>
      <c r="BK92" s="304"/>
      <c r="BL92" s="304"/>
      <c r="BM92" s="304"/>
      <c r="BN92" s="304"/>
      <c r="BO92" s="304"/>
      <c r="BP92" s="304"/>
      <c r="BQ92" s="304"/>
      <c r="BR92" s="304"/>
      <c r="BS92" s="304"/>
      <c r="BT92" s="7"/>
    </row>
    <row r="93" spans="1:72" ht="12.75" customHeight="1">
      <c r="A93" s="16"/>
      <c r="B93" s="199"/>
      <c r="C93" s="17"/>
      <c r="D93" s="16"/>
      <c r="E93" s="7"/>
      <c r="F93" s="7"/>
      <c r="G93" s="7"/>
      <c r="H93" s="200"/>
      <c r="I93" s="7"/>
      <c r="J93" s="7"/>
      <c r="K93" s="7"/>
      <c r="L93" s="7"/>
      <c r="M93" s="7"/>
      <c r="N93" s="7"/>
      <c r="O93" s="7"/>
      <c r="P93" s="7"/>
      <c r="Q93" s="7"/>
      <c r="R93" s="165"/>
      <c r="S93" s="165"/>
      <c r="T93" s="7"/>
      <c r="U93" s="7"/>
      <c r="V93" s="7"/>
      <c r="W93" s="7"/>
      <c r="X93" s="7"/>
      <c r="Y93" s="7"/>
      <c r="Z93" s="7"/>
      <c r="AA93" s="7"/>
      <c r="AB93" s="7"/>
      <c r="AC93" s="7"/>
      <c r="AD93" s="7"/>
      <c r="AE93" s="7"/>
      <c r="AF93" s="7"/>
      <c r="AG93" s="7"/>
      <c r="AH93" s="7"/>
      <c r="AI93" s="7"/>
      <c r="AJ93" s="7"/>
      <c r="AK93" s="7"/>
      <c r="AL93" s="304"/>
      <c r="AM93" s="305"/>
      <c r="AN93" s="305"/>
      <c r="AO93" s="305"/>
      <c r="AP93" s="305"/>
      <c r="AQ93" s="305"/>
      <c r="AR93" s="304"/>
      <c r="AS93" s="304"/>
      <c r="AT93" s="304"/>
      <c r="AU93" s="304"/>
      <c r="AV93" s="304"/>
      <c r="AW93" s="304"/>
      <c r="AX93" s="304"/>
      <c r="AY93" s="304"/>
      <c r="AZ93" s="304"/>
      <c r="BA93" s="304"/>
      <c r="BB93" s="304"/>
      <c r="BC93" s="304"/>
      <c r="BD93" s="304"/>
      <c r="BE93" s="304"/>
      <c r="BF93" s="304"/>
      <c r="BG93" s="304"/>
      <c r="BH93" s="304"/>
      <c r="BI93" s="304"/>
      <c r="BJ93" s="304"/>
      <c r="BK93" s="304"/>
      <c r="BL93" s="304"/>
      <c r="BM93" s="304"/>
      <c r="BN93" s="304"/>
      <c r="BO93" s="304"/>
      <c r="BP93" s="304"/>
      <c r="BQ93" s="304"/>
      <c r="BR93" s="304"/>
      <c r="BS93" s="304"/>
      <c r="BT93" s="7"/>
    </row>
    <row r="94" spans="1:72" ht="12.75" customHeight="1">
      <c r="A94" s="16"/>
      <c r="B94" s="199"/>
      <c r="C94" s="17"/>
      <c r="D94" s="16"/>
      <c r="E94" s="7"/>
      <c r="F94" s="7"/>
      <c r="G94" s="7"/>
      <c r="H94" s="200"/>
      <c r="I94" s="7"/>
      <c r="J94" s="7"/>
      <c r="K94" s="7"/>
      <c r="L94" s="7"/>
      <c r="M94" s="7"/>
      <c r="N94" s="7"/>
      <c r="O94" s="7"/>
      <c r="P94" s="7"/>
      <c r="Q94" s="7"/>
      <c r="R94" s="165"/>
      <c r="S94" s="165"/>
      <c r="T94" s="7"/>
      <c r="U94" s="7"/>
      <c r="V94" s="7"/>
      <c r="W94" s="7"/>
      <c r="X94" s="7"/>
      <c r="Y94" s="7"/>
      <c r="Z94" s="7"/>
      <c r="AA94" s="7"/>
      <c r="AB94" s="7"/>
      <c r="AC94" s="7"/>
      <c r="AD94" s="7"/>
      <c r="AE94" s="7"/>
      <c r="AF94" s="7"/>
      <c r="AG94" s="7"/>
      <c r="AH94" s="7"/>
      <c r="AI94" s="7"/>
      <c r="AJ94" s="7"/>
      <c r="AK94" s="7"/>
      <c r="AL94" s="304"/>
      <c r="AM94" s="305"/>
      <c r="AN94" s="305"/>
      <c r="AO94" s="305"/>
      <c r="AP94" s="305"/>
      <c r="AQ94" s="305"/>
      <c r="AR94" s="304"/>
      <c r="AS94" s="304"/>
      <c r="AT94" s="304"/>
      <c r="AU94" s="304"/>
      <c r="AV94" s="304"/>
      <c r="AW94" s="304"/>
      <c r="AX94" s="304"/>
      <c r="AY94" s="304"/>
      <c r="AZ94" s="304"/>
      <c r="BA94" s="304"/>
      <c r="BB94" s="304"/>
      <c r="BC94" s="304"/>
      <c r="BD94" s="304"/>
      <c r="BE94" s="304"/>
      <c r="BF94" s="304"/>
      <c r="BG94" s="304"/>
      <c r="BH94" s="304"/>
      <c r="BI94" s="304"/>
      <c r="BJ94" s="304"/>
      <c r="BK94" s="304"/>
      <c r="BL94" s="304"/>
      <c r="BM94" s="304"/>
      <c r="BN94" s="304"/>
      <c r="BO94" s="304"/>
      <c r="BP94" s="304"/>
      <c r="BQ94" s="304"/>
      <c r="BR94" s="304"/>
      <c r="BS94" s="304"/>
      <c r="BT94" s="7"/>
    </row>
    <row r="95" spans="1:72" ht="12.75" customHeight="1">
      <c r="A95" s="16"/>
      <c r="B95" s="199"/>
      <c r="C95" s="17"/>
      <c r="D95" s="16"/>
      <c r="E95" s="7"/>
      <c r="F95" s="7"/>
      <c r="G95" s="7"/>
      <c r="H95" s="200"/>
      <c r="I95" s="7"/>
      <c r="J95" s="7"/>
      <c r="K95" s="7"/>
      <c r="L95" s="7"/>
      <c r="M95" s="7"/>
      <c r="N95" s="7"/>
      <c r="O95" s="7"/>
      <c r="P95" s="7"/>
      <c r="Q95" s="7"/>
      <c r="R95" s="165"/>
      <c r="S95" s="165"/>
      <c r="T95" s="7"/>
      <c r="U95" s="7"/>
      <c r="V95" s="7"/>
      <c r="W95" s="7"/>
      <c r="X95" s="7"/>
      <c r="Y95" s="7"/>
      <c r="Z95" s="7"/>
      <c r="AA95" s="7"/>
      <c r="AB95" s="7"/>
      <c r="AC95" s="7"/>
      <c r="AD95" s="7"/>
      <c r="AE95" s="7"/>
      <c r="AF95" s="7"/>
      <c r="AG95" s="7"/>
      <c r="AH95" s="7"/>
      <c r="AI95" s="7"/>
      <c r="AJ95" s="7"/>
      <c r="AK95" s="7"/>
      <c r="AL95" s="304"/>
      <c r="AM95" s="305"/>
      <c r="AN95" s="305"/>
      <c r="AO95" s="305"/>
      <c r="AP95" s="305"/>
      <c r="AQ95" s="305"/>
      <c r="AR95" s="304"/>
      <c r="AS95" s="304"/>
      <c r="AT95" s="304"/>
      <c r="AU95" s="304"/>
      <c r="AV95" s="304"/>
      <c r="AW95" s="304"/>
      <c r="AX95" s="304"/>
      <c r="AY95" s="304"/>
      <c r="AZ95" s="304"/>
      <c r="BA95" s="304"/>
      <c r="BB95" s="304"/>
      <c r="BC95" s="304"/>
      <c r="BD95" s="304"/>
      <c r="BE95" s="304"/>
      <c r="BF95" s="304"/>
      <c r="BG95" s="304"/>
      <c r="BH95" s="304"/>
      <c r="BI95" s="304"/>
      <c r="BJ95" s="304"/>
      <c r="BK95" s="304"/>
      <c r="BL95" s="304"/>
      <c r="BM95" s="304"/>
      <c r="BN95" s="304"/>
      <c r="BO95" s="304"/>
      <c r="BP95" s="304"/>
      <c r="BQ95" s="304"/>
      <c r="BR95" s="304"/>
      <c r="BS95" s="304"/>
      <c r="BT95" s="7"/>
    </row>
    <row r="96" spans="1:72" ht="12.75" customHeight="1">
      <c r="A96" s="16"/>
      <c r="B96" s="199"/>
      <c r="C96" s="17"/>
      <c r="D96" s="16"/>
      <c r="E96" s="7"/>
      <c r="F96" s="7"/>
      <c r="G96" s="7"/>
      <c r="H96" s="200"/>
      <c r="I96" s="7"/>
      <c r="J96" s="7"/>
      <c r="K96" s="7"/>
      <c r="L96" s="7"/>
      <c r="M96" s="7"/>
      <c r="N96" s="7"/>
      <c r="O96" s="7"/>
      <c r="P96" s="7"/>
      <c r="Q96" s="7"/>
      <c r="R96" s="165"/>
      <c r="S96" s="165"/>
      <c r="T96" s="7"/>
      <c r="U96" s="7"/>
      <c r="V96" s="7"/>
      <c r="W96" s="7"/>
      <c r="X96" s="7"/>
      <c r="Y96" s="7"/>
      <c r="Z96" s="7"/>
      <c r="AA96" s="7"/>
      <c r="AB96" s="7"/>
      <c r="AC96" s="7"/>
      <c r="AD96" s="7"/>
      <c r="AE96" s="7"/>
      <c r="AF96" s="7"/>
      <c r="AG96" s="7"/>
      <c r="AH96" s="7"/>
      <c r="AI96" s="7"/>
      <c r="AJ96" s="7"/>
      <c r="AK96" s="7"/>
      <c r="AL96" s="304"/>
      <c r="AM96" s="305"/>
      <c r="AN96" s="305"/>
      <c r="AO96" s="305"/>
      <c r="AP96" s="305"/>
      <c r="AQ96" s="305"/>
      <c r="AR96" s="304"/>
      <c r="AS96" s="304"/>
      <c r="AT96" s="304"/>
      <c r="AU96" s="304"/>
      <c r="AV96" s="304"/>
      <c r="AW96" s="304"/>
      <c r="AX96" s="304"/>
      <c r="AY96" s="304"/>
      <c r="AZ96" s="304"/>
      <c r="BA96" s="304"/>
      <c r="BB96" s="304"/>
      <c r="BC96" s="304"/>
      <c r="BD96" s="304"/>
      <c r="BE96" s="304"/>
      <c r="BF96" s="304"/>
      <c r="BG96" s="304"/>
      <c r="BH96" s="304"/>
      <c r="BI96" s="304"/>
      <c r="BJ96" s="304"/>
      <c r="BK96" s="304"/>
      <c r="BL96" s="304"/>
      <c r="BM96" s="304"/>
      <c r="BN96" s="304"/>
      <c r="BO96" s="304"/>
      <c r="BP96" s="304"/>
      <c r="BQ96" s="304"/>
      <c r="BR96" s="304"/>
      <c r="BS96" s="304"/>
      <c r="BT96" s="7"/>
    </row>
    <row r="97" spans="1:72" ht="12.75" customHeight="1">
      <c r="A97" s="16"/>
      <c r="B97" s="199"/>
      <c r="C97" s="17"/>
      <c r="D97" s="16"/>
      <c r="E97" s="7"/>
      <c r="F97" s="7"/>
      <c r="G97" s="7"/>
      <c r="H97" s="7"/>
      <c r="I97" s="7"/>
      <c r="J97" s="7"/>
      <c r="K97" s="7"/>
      <c r="L97" s="7"/>
      <c r="M97" s="7"/>
      <c r="N97" s="7"/>
      <c r="O97" s="7"/>
      <c r="P97" s="7"/>
      <c r="Q97" s="7"/>
      <c r="R97" s="165"/>
      <c r="S97" s="165"/>
      <c r="T97" s="7"/>
      <c r="U97" s="7"/>
      <c r="V97" s="7"/>
      <c r="W97" s="7"/>
      <c r="X97" s="7"/>
      <c r="Y97" s="7"/>
      <c r="Z97" s="7"/>
      <c r="AA97" s="7"/>
      <c r="AB97" s="7"/>
      <c r="AC97" s="7"/>
      <c r="AD97" s="7"/>
      <c r="AE97" s="7"/>
      <c r="AF97" s="7"/>
      <c r="AG97" s="7"/>
      <c r="AH97" s="7"/>
      <c r="AI97" s="7"/>
      <c r="AJ97" s="7"/>
      <c r="AK97" s="7"/>
      <c r="AL97" s="304"/>
      <c r="AM97" s="305"/>
      <c r="AN97" s="305"/>
      <c r="AO97" s="305"/>
      <c r="AP97" s="305"/>
      <c r="AQ97" s="305"/>
      <c r="AR97" s="304"/>
      <c r="AS97" s="304"/>
      <c r="AT97" s="304"/>
      <c r="AU97" s="304"/>
      <c r="AV97" s="304"/>
      <c r="AW97" s="304"/>
      <c r="AX97" s="304"/>
      <c r="AY97" s="304"/>
      <c r="AZ97" s="304"/>
      <c r="BA97" s="304"/>
      <c r="BB97" s="304"/>
      <c r="BC97" s="304"/>
      <c r="BD97" s="304"/>
      <c r="BE97" s="304"/>
      <c r="BF97" s="304"/>
      <c r="BG97" s="304"/>
      <c r="BH97" s="304"/>
      <c r="BI97" s="304"/>
      <c r="BJ97" s="304"/>
      <c r="BK97" s="304"/>
      <c r="BL97" s="304"/>
      <c r="BM97" s="304"/>
      <c r="BN97" s="304"/>
      <c r="BO97" s="304"/>
      <c r="BP97" s="304"/>
      <c r="BQ97" s="304"/>
      <c r="BR97" s="304"/>
      <c r="BS97" s="304"/>
      <c r="BT97" s="7"/>
    </row>
    <row r="98" spans="1:72" ht="12.75" customHeight="1">
      <c r="A98" s="16"/>
      <c r="B98" s="199"/>
      <c r="C98" s="17"/>
      <c r="D98" s="16"/>
      <c r="E98" s="7"/>
      <c r="F98" s="7"/>
      <c r="G98" s="7"/>
      <c r="H98" s="7"/>
      <c r="I98" s="7"/>
      <c r="J98" s="7"/>
      <c r="K98" s="7"/>
      <c r="L98" s="7"/>
      <c r="M98" s="7"/>
      <c r="N98" s="7"/>
      <c r="O98" s="7"/>
      <c r="P98" s="7"/>
      <c r="Q98" s="7"/>
      <c r="R98" s="165"/>
      <c r="S98" s="165"/>
      <c r="T98" s="7"/>
      <c r="U98" s="7"/>
      <c r="V98" s="7"/>
      <c r="W98" s="7"/>
      <c r="X98" s="7"/>
      <c r="Y98" s="7"/>
      <c r="Z98" s="7"/>
      <c r="AA98" s="7"/>
      <c r="AB98" s="7"/>
      <c r="AC98" s="7"/>
      <c r="AD98" s="7"/>
      <c r="AE98" s="7"/>
      <c r="AF98" s="7"/>
      <c r="AG98" s="7"/>
      <c r="AH98" s="7"/>
      <c r="AI98" s="7"/>
      <c r="AJ98" s="7"/>
      <c r="AK98" s="7"/>
      <c r="AL98" s="304"/>
      <c r="AM98" s="305"/>
      <c r="AN98" s="305"/>
      <c r="AO98" s="305"/>
      <c r="AP98" s="305"/>
      <c r="AQ98" s="305"/>
      <c r="AR98" s="304"/>
      <c r="AS98" s="304"/>
      <c r="AT98" s="304"/>
      <c r="AU98" s="304"/>
      <c r="AV98" s="304"/>
      <c r="AW98" s="304"/>
      <c r="AX98" s="304"/>
      <c r="AY98" s="304"/>
      <c r="AZ98" s="304"/>
      <c r="BA98" s="304"/>
      <c r="BB98" s="304"/>
      <c r="BC98" s="304"/>
      <c r="BD98" s="304"/>
      <c r="BE98" s="304"/>
      <c r="BF98" s="304"/>
      <c r="BG98" s="304"/>
      <c r="BH98" s="304"/>
      <c r="BI98" s="304"/>
      <c r="BJ98" s="304"/>
      <c r="BK98" s="304"/>
      <c r="BL98" s="304"/>
      <c r="BM98" s="304"/>
      <c r="BN98" s="304"/>
      <c r="BO98" s="304"/>
      <c r="BP98" s="304"/>
      <c r="BQ98" s="304"/>
      <c r="BR98" s="304"/>
      <c r="BS98" s="304"/>
      <c r="BT98" s="7"/>
    </row>
    <row r="99" spans="1:72" ht="12.75" customHeight="1">
      <c r="A99" s="16"/>
      <c r="B99" s="199"/>
      <c r="C99" s="17"/>
      <c r="D99" s="16"/>
      <c r="E99" s="7"/>
      <c r="F99" s="7"/>
      <c r="G99" s="7"/>
      <c r="H99" s="7"/>
      <c r="I99" s="7"/>
      <c r="J99" s="7"/>
      <c r="K99" s="7"/>
      <c r="L99" s="7"/>
      <c r="M99" s="7"/>
      <c r="N99" s="7"/>
      <c r="O99" s="7"/>
      <c r="P99" s="7"/>
      <c r="Q99" s="7"/>
      <c r="R99" s="165"/>
      <c r="S99" s="165"/>
      <c r="T99" s="7"/>
      <c r="U99" s="7"/>
      <c r="V99" s="7"/>
      <c r="W99" s="7"/>
      <c r="X99" s="7"/>
      <c r="Y99" s="7"/>
      <c r="Z99" s="7"/>
      <c r="AA99" s="7"/>
      <c r="AB99" s="7"/>
      <c r="AC99" s="7"/>
      <c r="AD99" s="7"/>
      <c r="AE99" s="7"/>
      <c r="AF99" s="7"/>
      <c r="AG99" s="7"/>
      <c r="AH99" s="7"/>
      <c r="AI99" s="7"/>
      <c r="AJ99" s="7"/>
      <c r="AK99" s="7"/>
      <c r="AL99" s="7"/>
      <c r="AM99" s="8"/>
      <c r="AN99" s="8"/>
      <c r="AO99" s="8"/>
      <c r="AP99" s="8"/>
      <c r="AQ99" s="8"/>
      <c r="AR99" s="7"/>
      <c r="AS99" s="7"/>
      <c r="AT99" s="7"/>
      <c r="AU99" s="7"/>
      <c r="AV99" s="7"/>
      <c r="AW99" s="7"/>
      <c r="AX99" s="7"/>
      <c r="AY99" s="7"/>
      <c r="AZ99" s="304"/>
      <c r="BA99" s="304"/>
      <c r="BB99" s="304"/>
      <c r="BC99" s="304"/>
      <c r="BD99" s="304"/>
      <c r="BE99" s="304"/>
      <c r="BF99" s="304"/>
      <c r="BG99" s="304"/>
      <c r="BH99" s="304"/>
      <c r="BI99" s="304"/>
      <c r="BJ99" s="304"/>
      <c r="BK99" s="304"/>
      <c r="BL99" s="304"/>
      <c r="BM99" s="304"/>
      <c r="BN99" s="304"/>
      <c r="BO99" s="304"/>
      <c r="BP99" s="304"/>
      <c r="BQ99" s="304"/>
      <c r="BR99" s="304"/>
      <c r="BS99" s="304"/>
      <c r="BT99" s="7"/>
    </row>
    <row r="100" spans="1:72" ht="12.75" customHeight="1">
      <c r="A100" s="16"/>
      <c r="B100" s="199"/>
      <c r="C100" s="17"/>
      <c r="D100" s="16"/>
      <c r="E100" s="7"/>
      <c r="F100" s="7"/>
      <c r="G100" s="7"/>
      <c r="H100" s="7"/>
      <c r="I100" s="7"/>
      <c r="J100" s="7"/>
      <c r="K100" s="7"/>
      <c r="L100" s="7"/>
      <c r="M100" s="7"/>
      <c r="N100" s="7"/>
      <c r="O100" s="7"/>
      <c r="P100" s="7"/>
      <c r="Q100" s="7"/>
      <c r="R100" s="165"/>
      <c r="S100" s="165"/>
      <c r="T100" s="7"/>
      <c r="U100" s="7"/>
      <c r="V100" s="7"/>
      <c r="W100" s="7"/>
      <c r="X100" s="7"/>
      <c r="Y100" s="7"/>
      <c r="Z100" s="7"/>
      <c r="AA100" s="7"/>
      <c r="AB100" s="7"/>
      <c r="AC100" s="7"/>
      <c r="AD100" s="7"/>
      <c r="AE100" s="7"/>
      <c r="AF100" s="7"/>
      <c r="AG100" s="7"/>
      <c r="AH100" s="7"/>
      <c r="AI100" s="7"/>
      <c r="AJ100" s="7"/>
      <c r="AK100" s="7"/>
      <c r="AL100" s="7"/>
      <c r="AM100" s="8"/>
      <c r="AN100" s="8"/>
      <c r="AO100" s="8"/>
      <c r="AP100" s="8"/>
      <c r="AQ100" s="8"/>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row>
    <row r="101" spans="1:72" ht="12.75" customHeight="1">
      <c r="A101" s="16"/>
      <c r="B101" s="199"/>
      <c r="C101" s="17"/>
      <c r="D101" s="16"/>
      <c r="E101" s="7"/>
      <c r="F101" s="7"/>
      <c r="G101" s="7"/>
      <c r="H101" s="7"/>
      <c r="I101" s="7"/>
      <c r="J101" s="7"/>
      <c r="K101" s="7"/>
      <c r="L101" s="7"/>
      <c r="M101" s="7"/>
      <c r="N101" s="7"/>
      <c r="O101" s="7"/>
      <c r="P101" s="7"/>
      <c r="Q101" s="7"/>
      <c r="R101" s="165"/>
      <c r="S101" s="165"/>
      <c r="T101" s="7"/>
      <c r="U101" s="7"/>
      <c r="V101" s="7"/>
      <c r="W101" s="7"/>
      <c r="X101" s="7"/>
      <c r="Y101" s="7"/>
      <c r="Z101" s="7"/>
      <c r="AA101" s="7"/>
      <c r="AB101" s="7"/>
      <c r="AC101" s="7"/>
      <c r="AD101" s="7"/>
      <c r="AE101" s="7"/>
      <c r="AF101" s="7"/>
      <c r="AG101" s="7"/>
      <c r="AH101" s="7"/>
      <c r="AI101" s="7"/>
      <c r="AJ101" s="7"/>
      <c r="AK101" s="7"/>
      <c r="AL101" s="7"/>
      <c r="AM101" s="8"/>
      <c r="AN101" s="8"/>
      <c r="AO101" s="8"/>
      <c r="AP101" s="8"/>
      <c r="AQ101" s="8"/>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row>
    <row r="102" spans="1:72" ht="12.75" customHeight="1">
      <c r="A102" s="16"/>
      <c r="B102" s="199"/>
      <c r="C102" s="17"/>
      <c r="D102" s="16"/>
      <c r="E102" s="7"/>
      <c r="F102" s="7"/>
      <c r="G102" s="7"/>
      <c r="H102" s="7"/>
      <c r="I102" s="7"/>
      <c r="J102" s="7"/>
      <c r="K102" s="7"/>
      <c r="L102" s="7"/>
      <c r="M102" s="7"/>
      <c r="N102" s="7"/>
      <c r="O102" s="7"/>
      <c r="P102" s="7"/>
      <c r="Q102" s="7"/>
      <c r="R102" s="165"/>
      <c r="S102" s="165"/>
      <c r="T102" s="7"/>
      <c r="U102" s="7"/>
      <c r="V102" s="7"/>
      <c r="W102" s="7"/>
      <c r="X102" s="7"/>
      <c r="Y102" s="7"/>
      <c r="Z102" s="7"/>
      <c r="AA102" s="7"/>
      <c r="AB102" s="7"/>
      <c r="AC102" s="7"/>
      <c r="AD102" s="7"/>
      <c r="AE102" s="7"/>
      <c r="AF102" s="7"/>
      <c r="AG102" s="7"/>
      <c r="AH102" s="7"/>
      <c r="AI102" s="7"/>
      <c r="AJ102" s="7"/>
      <c r="AK102" s="7"/>
      <c r="AL102" s="7"/>
      <c r="AM102" s="8"/>
      <c r="AN102" s="8"/>
      <c r="AO102" s="8"/>
      <c r="AP102" s="8"/>
      <c r="AQ102" s="8"/>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row>
    <row r="103" spans="1:72">
      <c r="A103" s="16"/>
      <c r="B103" s="199"/>
      <c r="C103" s="17"/>
      <c r="D103" s="16"/>
      <c r="E103" s="7"/>
      <c r="F103" s="7"/>
      <c r="G103" s="7"/>
      <c r="H103" s="7"/>
      <c r="I103" s="7"/>
      <c r="J103" s="7"/>
      <c r="K103" s="7"/>
      <c r="L103" s="7"/>
      <c r="M103" s="7"/>
      <c r="N103" s="7"/>
      <c r="O103" s="7"/>
      <c r="P103" s="7"/>
      <c r="Q103" s="7"/>
      <c r="R103" s="165"/>
      <c r="S103" s="165"/>
      <c r="T103" s="7"/>
      <c r="U103" s="7"/>
      <c r="V103" s="7"/>
      <c r="W103" s="7"/>
      <c r="X103" s="7"/>
      <c r="Y103" s="7"/>
      <c r="Z103" s="7"/>
      <c r="AA103" s="7"/>
      <c r="AB103" s="7"/>
      <c r="AC103" s="7"/>
      <c r="AD103" s="7"/>
      <c r="AE103" s="7"/>
      <c r="AF103" s="7"/>
      <c r="AG103" s="7"/>
      <c r="AH103" s="7"/>
      <c r="AI103" s="7"/>
      <c r="AJ103" s="7"/>
      <c r="AK103" s="7"/>
      <c r="AL103" s="7"/>
      <c r="AM103" s="8"/>
      <c r="AN103" s="8"/>
      <c r="AO103" s="8"/>
      <c r="AP103" s="8"/>
      <c r="AQ103" s="8"/>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row>
    <row r="104" spans="1:72">
      <c r="A104" s="16"/>
      <c r="B104" s="199"/>
      <c r="C104" s="17"/>
      <c r="D104" s="16"/>
      <c r="E104" s="7"/>
      <c r="F104" s="7"/>
      <c r="G104" s="7"/>
      <c r="H104" s="7"/>
      <c r="I104" s="7"/>
      <c r="J104" s="7"/>
      <c r="K104" s="7"/>
      <c r="L104" s="7"/>
      <c r="M104" s="7"/>
      <c r="N104" s="7"/>
      <c r="O104" s="7"/>
      <c r="P104" s="7"/>
      <c r="Q104" s="7"/>
      <c r="R104" s="165"/>
      <c r="S104" s="165"/>
      <c r="T104" s="7"/>
      <c r="U104" s="7"/>
      <c r="V104" s="7"/>
      <c r="W104" s="7"/>
      <c r="X104" s="7"/>
      <c r="Y104" s="7"/>
      <c r="Z104" s="7"/>
      <c r="AA104" s="7"/>
      <c r="AB104" s="7"/>
      <c r="AC104" s="7"/>
      <c r="AD104" s="7"/>
      <c r="AE104" s="7"/>
      <c r="AF104" s="7"/>
      <c r="AG104" s="7"/>
      <c r="AH104" s="7"/>
      <c r="AI104" s="7"/>
      <c r="AJ104" s="7"/>
      <c r="AK104" s="7"/>
      <c r="AL104" s="7"/>
      <c r="AM104" s="8"/>
      <c r="AN104" s="8"/>
      <c r="AO104" s="8"/>
      <c r="AP104" s="8"/>
      <c r="AQ104" s="8"/>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row>
    <row r="105" spans="1:72">
      <c r="A105" s="16"/>
      <c r="B105" s="199"/>
      <c r="C105" s="17"/>
      <c r="D105" s="16"/>
      <c r="E105" s="7"/>
      <c r="F105" s="7"/>
      <c r="G105" s="7"/>
      <c r="H105" s="7"/>
      <c r="I105" s="7"/>
      <c r="J105" s="7"/>
      <c r="K105" s="7"/>
      <c r="L105" s="7"/>
      <c r="M105" s="7"/>
      <c r="N105" s="7"/>
      <c r="O105" s="7"/>
      <c r="P105" s="7"/>
      <c r="Q105" s="7"/>
      <c r="R105" s="165"/>
      <c r="S105" s="165"/>
      <c r="T105" s="7"/>
      <c r="U105" s="7"/>
      <c r="V105" s="7"/>
      <c r="W105" s="7"/>
      <c r="X105" s="7"/>
      <c r="Y105" s="7"/>
      <c r="Z105" s="7"/>
      <c r="AA105" s="7"/>
      <c r="AB105" s="7"/>
      <c r="AC105" s="7"/>
      <c r="AD105" s="7"/>
      <c r="AE105" s="7"/>
      <c r="AF105" s="7"/>
      <c r="AG105" s="7"/>
      <c r="AH105" s="7"/>
      <c r="AI105" s="7"/>
      <c r="AJ105" s="7"/>
      <c r="AK105" s="7"/>
      <c r="AL105" s="7"/>
      <c r="AM105" s="8"/>
      <c r="AN105" s="8"/>
      <c r="AO105" s="8"/>
      <c r="AP105" s="8"/>
      <c r="AQ105" s="8"/>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row>
    <row r="106" spans="1:72">
      <c r="A106" s="16"/>
      <c r="B106" s="199"/>
      <c r="C106" s="17"/>
      <c r="D106" s="16"/>
      <c r="E106" s="7"/>
      <c r="F106" s="7"/>
      <c r="G106" s="7"/>
      <c r="H106" s="7"/>
      <c r="I106" s="7"/>
      <c r="J106" s="7"/>
      <c r="K106" s="7"/>
      <c r="L106" s="7"/>
      <c r="M106" s="7"/>
      <c r="N106" s="7"/>
      <c r="O106" s="7"/>
      <c r="P106" s="7"/>
      <c r="Q106" s="7"/>
      <c r="R106" s="165"/>
      <c r="S106" s="165"/>
      <c r="T106" s="7"/>
      <c r="U106" s="7"/>
      <c r="V106" s="7"/>
      <c r="W106" s="7"/>
      <c r="X106" s="7"/>
      <c r="Y106" s="7"/>
      <c r="Z106" s="7"/>
      <c r="AA106" s="7"/>
      <c r="AB106" s="7"/>
      <c r="AC106" s="7"/>
      <c r="AD106" s="7"/>
      <c r="AE106" s="7"/>
      <c r="AF106" s="7"/>
      <c r="AG106" s="7"/>
      <c r="AH106" s="7"/>
      <c r="AI106" s="7"/>
      <c r="AJ106" s="7"/>
      <c r="AK106" s="7"/>
      <c r="AL106" s="7"/>
      <c r="AM106" s="8"/>
      <c r="AN106" s="8"/>
      <c r="AO106" s="8"/>
      <c r="AP106" s="8"/>
      <c r="AQ106" s="8"/>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row>
    <row r="107" spans="1:72">
      <c r="A107" s="16"/>
      <c r="B107" s="199"/>
      <c r="C107" s="17"/>
      <c r="D107" s="16"/>
      <c r="E107" s="7"/>
      <c r="F107" s="7"/>
      <c r="G107" s="7"/>
      <c r="H107" s="7"/>
      <c r="I107" s="7"/>
      <c r="J107" s="7"/>
      <c r="K107" s="7"/>
      <c r="L107" s="7"/>
      <c r="M107" s="7"/>
      <c r="N107" s="7"/>
      <c r="O107" s="7"/>
      <c r="P107" s="7"/>
      <c r="Q107" s="7"/>
      <c r="R107" s="165"/>
      <c r="S107" s="165"/>
      <c r="T107" s="7"/>
      <c r="U107" s="7"/>
      <c r="V107" s="7"/>
      <c r="W107" s="7"/>
      <c r="X107" s="7"/>
      <c r="Y107" s="7"/>
      <c r="Z107" s="7"/>
      <c r="AA107" s="7"/>
      <c r="AB107" s="7"/>
      <c r="AC107" s="7"/>
      <c r="AD107" s="7"/>
      <c r="AE107" s="7"/>
      <c r="AF107" s="7"/>
      <c r="AG107" s="7"/>
      <c r="AH107" s="7"/>
      <c r="AI107" s="7"/>
      <c r="AJ107" s="7"/>
      <c r="AK107" s="7"/>
      <c r="AL107" s="7"/>
      <c r="AM107" s="8"/>
      <c r="AN107" s="8"/>
      <c r="AO107" s="8"/>
      <c r="AP107" s="8"/>
      <c r="AQ107" s="8"/>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row>
    <row r="108" spans="1:72">
      <c r="A108" s="16"/>
      <c r="B108" s="199"/>
      <c r="C108" s="17"/>
      <c r="D108" s="16"/>
      <c r="E108" s="7"/>
      <c r="F108" s="7"/>
      <c r="G108" s="7"/>
      <c r="H108" s="7"/>
      <c r="I108" s="7"/>
      <c r="J108" s="7"/>
      <c r="K108" s="7"/>
      <c r="L108" s="7"/>
      <c r="M108" s="7"/>
      <c r="N108" s="7"/>
      <c r="O108" s="7"/>
      <c r="P108" s="7"/>
      <c r="Q108" s="7"/>
      <c r="R108" s="165"/>
      <c r="S108" s="165"/>
      <c r="T108" s="7"/>
      <c r="U108" s="7"/>
      <c r="V108" s="7"/>
      <c r="W108" s="7"/>
      <c r="X108" s="7"/>
      <c r="Y108" s="7"/>
      <c r="Z108" s="7"/>
      <c r="AA108" s="7"/>
      <c r="AB108" s="7"/>
      <c r="AC108" s="7"/>
      <c r="AD108" s="7"/>
      <c r="AE108" s="7"/>
      <c r="AF108" s="7"/>
      <c r="AG108" s="7"/>
      <c r="AH108" s="7"/>
      <c r="AI108" s="7"/>
      <c r="AJ108" s="7"/>
      <c r="AK108" s="7"/>
      <c r="AL108" s="7"/>
      <c r="AM108" s="8"/>
      <c r="AN108" s="8"/>
      <c r="AO108" s="8"/>
      <c r="AP108" s="8"/>
      <c r="AQ108" s="8"/>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row>
    <row r="109" spans="1:72">
      <c r="A109" s="16"/>
      <c r="B109" s="199"/>
      <c r="C109" s="17"/>
      <c r="D109" s="16"/>
      <c r="E109" s="7"/>
      <c r="F109" s="7"/>
      <c r="G109" s="7"/>
      <c r="H109" s="7"/>
      <c r="I109" s="7"/>
      <c r="J109" s="7"/>
      <c r="K109" s="7"/>
      <c r="L109" s="7"/>
      <c r="M109" s="7"/>
      <c r="N109" s="7"/>
      <c r="O109" s="7"/>
      <c r="P109" s="7"/>
      <c r="Q109" s="7"/>
      <c r="R109" s="165"/>
      <c r="S109" s="165"/>
      <c r="T109" s="7"/>
      <c r="U109" s="7"/>
      <c r="V109" s="7"/>
      <c r="W109" s="7"/>
      <c r="X109" s="7"/>
      <c r="Y109" s="7"/>
      <c r="Z109" s="7"/>
      <c r="AA109" s="7"/>
      <c r="AB109" s="7"/>
      <c r="AC109" s="7"/>
      <c r="AD109" s="7"/>
      <c r="AE109" s="7"/>
      <c r="AF109" s="7"/>
      <c r="AG109" s="7"/>
      <c r="AH109" s="7"/>
      <c r="AI109" s="7"/>
      <c r="AJ109" s="7"/>
      <c r="AK109" s="7"/>
      <c r="AL109" s="7"/>
      <c r="AM109" s="8"/>
      <c r="AN109" s="8"/>
      <c r="AO109" s="8"/>
      <c r="AP109" s="8"/>
      <c r="AQ109" s="8"/>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row>
    <row r="110" spans="1:72">
      <c r="A110" s="16"/>
      <c r="B110" s="199"/>
      <c r="C110" s="17"/>
      <c r="D110" s="16"/>
      <c r="E110" s="7"/>
      <c r="F110" s="7"/>
      <c r="G110" s="7"/>
      <c r="H110" s="7"/>
      <c r="I110" s="7"/>
      <c r="J110" s="7"/>
      <c r="K110" s="7"/>
      <c r="L110" s="7"/>
      <c r="M110" s="7"/>
      <c r="N110" s="7"/>
      <c r="O110" s="7"/>
      <c r="P110" s="7"/>
      <c r="Q110" s="7"/>
      <c r="R110" s="165"/>
      <c r="S110" s="165"/>
      <c r="T110" s="7"/>
      <c r="U110" s="7"/>
      <c r="V110" s="7"/>
      <c r="W110" s="7"/>
      <c r="X110" s="7"/>
      <c r="Y110" s="7"/>
      <c r="Z110" s="7"/>
      <c r="AA110" s="7"/>
      <c r="AB110" s="7"/>
      <c r="AC110" s="7"/>
      <c r="AD110" s="7"/>
      <c r="AE110" s="7"/>
      <c r="AF110" s="7"/>
      <c r="AG110" s="7"/>
      <c r="AH110" s="7"/>
      <c r="AI110" s="7"/>
      <c r="AJ110" s="7"/>
      <c r="AK110" s="7"/>
      <c r="AL110" s="7"/>
      <c r="AM110" s="8"/>
      <c r="AN110" s="8"/>
      <c r="AO110" s="8"/>
      <c r="AP110" s="8"/>
      <c r="AQ110" s="8"/>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row>
    <row r="111" spans="1:72">
      <c r="A111" s="16"/>
      <c r="B111" s="199"/>
      <c r="C111" s="17"/>
      <c r="D111" s="16"/>
      <c r="E111" s="7"/>
      <c r="F111" s="7"/>
      <c r="G111" s="7"/>
      <c r="H111" s="7"/>
      <c r="I111" s="7"/>
      <c r="J111" s="7"/>
      <c r="K111" s="7"/>
      <c r="L111" s="7"/>
      <c r="M111" s="7"/>
      <c r="N111" s="7"/>
      <c r="O111" s="7"/>
      <c r="P111" s="7"/>
      <c r="Q111" s="7"/>
      <c r="R111" s="165"/>
      <c r="S111" s="165"/>
      <c r="T111" s="7"/>
      <c r="U111" s="7"/>
      <c r="V111" s="7"/>
      <c r="W111" s="7"/>
      <c r="X111" s="7"/>
      <c r="Y111" s="7"/>
      <c r="Z111" s="7"/>
      <c r="AA111" s="7"/>
      <c r="AB111" s="7"/>
      <c r="AC111" s="7"/>
      <c r="AD111" s="7"/>
      <c r="AE111" s="7"/>
      <c r="AF111" s="7"/>
      <c r="AG111" s="7"/>
      <c r="AH111" s="7"/>
      <c r="AI111" s="7"/>
      <c r="AJ111" s="7"/>
      <c r="AK111" s="7"/>
      <c r="AL111" s="7"/>
      <c r="AM111" s="8"/>
      <c r="AN111" s="8"/>
      <c r="AO111" s="8"/>
      <c r="AP111" s="8"/>
      <c r="AQ111" s="8"/>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row>
    <row r="112" spans="1:72">
      <c r="A112" s="16"/>
      <c r="B112" s="199"/>
      <c r="C112" s="17"/>
      <c r="D112" s="16"/>
      <c r="E112" s="7"/>
      <c r="F112" s="7"/>
      <c r="G112" s="7"/>
      <c r="H112" s="7"/>
      <c r="I112" s="7"/>
      <c r="J112" s="7"/>
      <c r="K112" s="7"/>
      <c r="L112" s="7"/>
      <c r="M112" s="7"/>
      <c r="N112" s="7"/>
      <c r="O112" s="7"/>
      <c r="P112" s="7"/>
      <c r="Q112" s="7"/>
      <c r="R112" s="165"/>
      <c r="S112" s="165"/>
      <c r="T112" s="7"/>
      <c r="U112" s="7"/>
      <c r="V112" s="7"/>
      <c r="W112" s="7"/>
      <c r="X112" s="7"/>
      <c r="Y112" s="7"/>
      <c r="Z112" s="7"/>
      <c r="AA112" s="7"/>
      <c r="AB112" s="7"/>
      <c r="AC112" s="7"/>
      <c r="AD112" s="7"/>
      <c r="AE112" s="7"/>
      <c r="AF112" s="7"/>
      <c r="AG112" s="7"/>
      <c r="AH112" s="7"/>
      <c r="AI112" s="7"/>
      <c r="AJ112" s="7"/>
      <c r="AK112" s="7"/>
      <c r="AL112" s="7"/>
      <c r="AM112" s="8"/>
      <c r="AN112" s="8"/>
      <c r="AO112" s="8"/>
      <c r="AP112" s="8"/>
      <c r="AQ112" s="8"/>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row>
    <row r="113" spans="1:72">
      <c r="A113" s="16"/>
      <c r="B113" s="199"/>
      <c r="C113" s="17"/>
      <c r="D113" s="16"/>
      <c r="E113" s="7"/>
      <c r="F113" s="7"/>
      <c r="G113" s="7"/>
      <c r="H113" s="7"/>
      <c r="I113" s="7"/>
      <c r="J113" s="7"/>
      <c r="K113" s="7"/>
      <c r="L113" s="7"/>
      <c r="M113" s="7"/>
      <c r="N113" s="7"/>
      <c r="O113" s="7"/>
      <c r="P113" s="7"/>
      <c r="Q113" s="7"/>
      <c r="R113" s="165"/>
      <c r="S113" s="165"/>
      <c r="T113" s="7"/>
      <c r="U113" s="7"/>
      <c r="V113" s="7"/>
      <c r="W113" s="7"/>
      <c r="X113" s="7"/>
      <c r="Y113" s="7"/>
      <c r="Z113" s="7"/>
      <c r="AA113" s="7"/>
      <c r="AB113" s="7"/>
      <c r="AC113" s="7"/>
      <c r="AD113" s="7"/>
      <c r="AE113" s="7"/>
      <c r="AF113" s="7"/>
      <c r="AG113" s="7"/>
      <c r="AH113" s="7"/>
      <c r="AI113" s="7"/>
      <c r="AJ113" s="7"/>
      <c r="AK113" s="7"/>
      <c r="AL113" s="7"/>
      <c r="AM113" s="8"/>
      <c r="AN113" s="8"/>
      <c r="AO113" s="8"/>
      <c r="AP113" s="8"/>
      <c r="AQ113" s="8"/>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row>
    <row r="114" spans="1:72">
      <c r="A114" s="16"/>
      <c r="B114" s="199"/>
      <c r="C114" s="17"/>
      <c r="D114" s="16"/>
      <c r="E114" s="7"/>
      <c r="F114" s="7"/>
      <c r="G114" s="7"/>
      <c r="H114" s="7"/>
      <c r="I114" s="7"/>
      <c r="J114" s="7"/>
      <c r="K114" s="7"/>
      <c r="L114" s="7"/>
      <c r="M114" s="7"/>
      <c r="N114" s="7"/>
      <c r="O114" s="7"/>
      <c r="P114" s="7"/>
      <c r="Q114" s="7"/>
      <c r="R114" s="165"/>
      <c r="S114" s="165"/>
      <c r="T114" s="7"/>
      <c r="U114" s="7"/>
      <c r="V114" s="7"/>
      <c r="W114" s="7"/>
      <c r="X114" s="7"/>
      <c r="Y114" s="7"/>
      <c r="Z114" s="7"/>
      <c r="AA114" s="7"/>
      <c r="AB114" s="7"/>
      <c r="AC114" s="7"/>
      <c r="AD114" s="7"/>
      <c r="AE114" s="7"/>
      <c r="AF114" s="7"/>
      <c r="AG114" s="7"/>
      <c r="AH114" s="7"/>
      <c r="AI114" s="7"/>
      <c r="AJ114" s="7"/>
      <c r="AK114" s="7"/>
      <c r="AL114" s="7"/>
      <c r="AM114" s="8"/>
      <c r="AN114" s="8"/>
      <c r="AO114" s="8"/>
      <c r="AP114" s="8"/>
      <c r="AQ114" s="8"/>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row>
    <row r="115" spans="1:72">
      <c r="A115" s="16"/>
      <c r="B115" s="199"/>
      <c r="C115" s="17"/>
      <c r="D115" s="16"/>
      <c r="E115" s="7"/>
      <c r="F115" s="7"/>
      <c r="G115" s="7"/>
      <c r="H115" s="7"/>
      <c r="I115" s="7"/>
      <c r="J115" s="7"/>
      <c r="K115" s="7"/>
      <c r="L115" s="7"/>
      <c r="M115" s="7"/>
      <c r="N115" s="7"/>
      <c r="O115" s="7"/>
      <c r="P115" s="7"/>
      <c r="Q115" s="7"/>
      <c r="R115" s="165"/>
      <c r="S115" s="165"/>
      <c r="T115" s="7"/>
      <c r="U115" s="7"/>
      <c r="V115" s="7"/>
      <c r="W115" s="7"/>
      <c r="X115" s="7"/>
      <c r="Y115" s="7"/>
      <c r="Z115" s="7"/>
      <c r="AA115" s="7"/>
      <c r="AB115" s="7"/>
      <c r="AC115" s="7"/>
      <c r="AD115" s="7"/>
      <c r="AE115" s="7"/>
      <c r="AF115" s="7"/>
      <c r="AG115" s="7"/>
      <c r="AH115" s="7"/>
      <c r="AI115" s="7"/>
      <c r="AJ115" s="7"/>
      <c r="AK115" s="7"/>
      <c r="AL115" s="7"/>
      <c r="AM115" s="8"/>
      <c r="AN115" s="8"/>
      <c r="AO115" s="8"/>
      <c r="AP115" s="8"/>
      <c r="AQ115" s="8"/>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row>
    <row r="116" spans="1:72">
      <c r="A116" s="16"/>
      <c r="B116" s="199"/>
      <c r="C116" s="17"/>
      <c r="D116" s="16"/>
      <c r="E116" s="7"/>
      <c r="F116" s="7"/>
      <c r="G116" s="7"/>
      <c r="H116" s="7"/>
      <c r="I116" s="7"/>
      <c r="J116" s="7"/>
      <c r="K116" s="7"/>
      <c r="L116" s="7"/>
      <c r="M116" s="7"/>
      <c r="N116" s="7"/>
      <c r="O116" s="7"/>
      <c r="P116" s="7"/>
      <c r="Q116" s="7"/>
      <c r="R116" s="165"/>
      <c r="S116" s="165"/>
      <c r="T116" s="7"/>
      <c r="U116" s="7"/>
      <c r="V116" s="7"/>
      <c r="W116" s="7"/>
      <c r="X116" s="7"/>
      <c r="Y116" s="7"/>
      <c r="Z116" s="7"/>
      <c r="AA116" s="7"/>
      <c r="AB116" s="7"/>
      <c r="AC116" s="7"/>
      <c r="AD116" s="7"/>
      <c r="AE116" s="7"/>
      <c r="AF116" s="7"/>
      <c r="AG116" s="7"/>
      <c r="AH116" s="7"/>
      <c r="AI116" s="7"/>
      <c r="AJ116" s="7"/>
      <c r="AK116" s="7"/>
      <c r="AL116" s="348"/>
      <c r="AM116" s="125"/>
      <c r="AN116" s="125"/>
      <c r="AO116" s="125"/>
      <c r="AP116" s="125"/>
      <c r="AQ116" s="125"/>
      <c r="AR116" s="348"/>
      <c r="AS116" s="348"/>
      <c r="AT116" s="348"/>
      <c r="AU116" s="348"/>
      <c r="AV116" s="348"/>
      <c r="AW116" s="348"/>
      <c r="AX116" s="7"/>
      <c r="AY116" s="7"/>
      <c r="AZ116" s="7"/>
      <c r="BA116" s="7"/>
      <c r="BB116" s="7"/>
      <c r="BC116" s="7"/>
      <c r="BD116" s="7"/>
      <c r="BE116" s="7"/>
      <c r="BF116" s="7"/>
      <c r="BG116" s="7"/>
      <c r="BH116" s="7"/>
      <c r="BI116" s="7"/>
      <c r="BJ116" s="7"/>
      <c r="BK116" s="7"/>
      <c r="BL116" s="7"/>
      <c r="BM116" s="7"/>
      <c r="BN116" s="7"/>
      <c r="BO116" s="7"/>
      <c r="BP116" s="7"/>
      <c r="BQ116" s="7"/>
      <c r="BR116" s="7"/>
      <c r="BS116" s="7"/>
      <c r="BT116" s="7"/>
    </row>
    <row r="117" spans="1:72">
      <c r="A117" s="16"/>
      <c r="B117" s="199"/>
      <c r="C117" s="17"/>
      <c r="D117" s="16"/>
      <c r="E117" s="7"/>
      <c r="F117" s="7"/>
      <c r="G117" s="7"/>
      <c r="H117" s="7"/>
      <c r="I117" s="7"/>
      <c r="J117" s="7"/>
      <c r="K117" s="7"/>
      <c r="L117" s="7"/>
      <c r="M117" s="7"/>
      <c r="N117" s="7"/>
      <c r="O117" s="7"/>
      <c r="P117" s="7"/>
      <c r="Q117" s="7"/>
      <c r="R117" s="165"/>
      <c r="S117" s="165"/>
      <c r="T117" s="7"/>
      <c r="U117" s="7"/>
      <c r="V117" s="7"/>
      <c r="W117" s="7"/>
      <c r="X117" s="7"/>
      <c r="Y117" s="7"/>
      <c r="Z117" s="7"/>
      <c r="AA117" s="7"/>
      <c r="AB117" s="7"/>
      <c r="AC117" s="7"/>
      <c r="AD117" s="7"/>
      <c r="AE117" s="7"/>
      <c r="AF117" s="7"/>
      <c r="AG117" s="7"/>
      <c r="AH117" s="7"/>
      <c r="AI117" s="7"/>
      <c r="AJ117" s="7"/>
      <c r="AK117" s="7"/>
      <c r="AL117" s="348"/>
      <c r="AM117" s="125"/>
      <c r="AN117" s="125"/>
      <c r="AO117" s="125"/>
      <c r="AP117" s="125"/>
      <c r="AQ117" s="125"/>
      <c r="AR117" s="348"/>
      <c r="AS117" s="348"/>
      <c r="AT117" s="348"/>
      <c r="AU117" s="348"/>
      <c r="AV117" s="348"/>
      <c r="AW117" s="348"/>
      <c r="AX117" s="7"/>
      <c r="AY117" s="7"/>
      <c r="AZ117" s="7"/>
      <c r="BA117" s="7"/>
      <c r="BB117" s="7"/>
      <c r="BC117" s="7"/>
      <c r="BD117" s="7"/>
      <c r="BE117" s="7"/>
      <c r="BF117" s="7"/>
      <c r="BG117" s="7"/>
      <c r="BH117" s="7"/>
      <c r="BI117" s="7"/>
      <c r="BJ117" s="7"/>
      <c r="BK117" s="7"/>
      <c r="BL117" s="7"/>
      <c r="BM117" s="7"/>
      <c r="BN117" s="7"/>
      <c r="BO117" s="7"/>
      <c r="BP117" s="7"/>
      <c r="BQ117" s="7"/>
      <c r="BR117" s="7"/>
      <c r="BS117" s="7"/>
      <c r="BT117" s="7"/>
    </row>
    <row r="118" spans="1:72">
      <c r="A118" s="16"/>
      <c r="B118" s="199"/>
      <c r="C118" s="17"/>
      <c r="D118" s="16"/>
      <c r="E118" s="7"/>
      <c r="F118" s="7"/>
      <c r="G118" s="7"/>
      <c r="H118" s="7"/>
      <c r="I118" s="7"/>
      <c r="J118" s="7"/>
      <c r="K118" s="7"/>
      <c r="L118" s="7"/>
      <c r="M118" s="7"/>
      <c r="N118" s="7"/>
      <c r="O118" s="7"/>
      <c r="P118" s="7"/>
      <c r="Q118" s="7"/>
      <c r="R118" s="165"/>
      <c r="S118" s="165"/>
      <c r="T118" s="7"/>
      <c r="U118" s="7"/>
      <c r="V118" s="7"/>
      <c r="W118" s="7"/>
      <c r="X118" s="7"/>
      <c r="Y118" s="7"/>
      <c r="Z118" s="7"/>
      <c r="AA118" s="7"/>
      <c r="AB118" s="7"/>
      <c r="AC118" s="7"/>
      <c r="AD118" s="7"/>
      <c r="AE118" s="7"/>
      <c r="AF118" s="7"/>
      <c r="AG118" s="7"/>
      <c r="AH118" s="7"/>
      <c r="AI118" s="7"/>
      <c r="AJ118" s="7"/>
      <c r="AK118" s="7"/>
      <c r="AL118" s="348"/>
      <c r="AM118" s="125"/>
      <c r="AN118" s="125"/>
      <c r="AO118" s="125"/>
      <c r="AP118" s="125"/>
      <c r="AQ118" s="125"/>
      <c r="AR118" s="348"/>
      <c r="AS118" s="348"/>
      <c r="AT118" s="348"/>
      <c r="AU118" s="348"/>
      <c r="AV118" s="348"/>
      <c r="AW118" s="348"/>
      <c r="AX118" s="7"/>
      <c r="AY118" s="7"/>
      <c r="AZ118" s="7"/>
      <c r="BA118" s="7"/>
      <c r="BB118" s="7"/>
      <c r="BC118" s="7"/>
      <c r="BD118" s="7"/>
      <c r="BE118" s="7"/>
      <c r="BF118" s="7"/>
      <c r="BG118" s="7"/>
      <c r="BH118" s="7"/>
      <c r="BI118" s="7"/>
      <c r="BJ118" s="7"/>
      <c r="BK118" s="7"/>
      <c r="BL118" s="7"/>
      <c r="BM118" s="7"/>
      <c r="BN118" s="7"/>
      <c r="BO118" s="7"/>
      <c r="BP118" s="7"/>
      <c r="BQ118" s="7"/>
      <c r="BR118" s="7"/>
      <c r="BS118" s="7"/>
      <c r="BT118" s="7"/>
    </row>
    <row r="119" spans="1:72">
      <c r="A119" s="16"/>
      <c r="B119" s="199"/>
      <c r="C119" s="17"/>
      <c r="D119" s="16"/>
      <c r="E119" s="7"/>
      <c r="F119" s="7"/>
      <c r="G119" s="7"/>
      <c r="H119" s="7"/>
      <c r="I119" s="7"/>
      <c r="J119" s="7"/>
      <c r="K119" s="7"/>
      <c r="L119" s="7"/>
      <c r="M119" s="7"/>
      <c r="N119" s="7"/>
      <c r="O119" s="7"/>
      <c r="P119" s="7"/>
      <c r="Q119" s="7"/>
      <c r="R119" s="165"/>
      <c r="S119" s="165"/>
      <c r="T119" s="7"/>
      <c r="U119" s="7"/>
      <c r="V119" s="7"/>
      <c r="W119" s="7"/>
      <c r="X119" s="7"/>
      <c r="Y119" s="7"/>
      <c r="Z119" s="7"/>
      <c r="AA119" s="7"/>
      <c r="AB119" s="7"/>
      <c r="AC119" s="7"/>
      <c r="AD119" s="7"/>
      <c r="AE119" s="7"/>
      <c r="AF119" s="7"/>
      <c r="AG119" s="7"/>
      <c r="AH119" s="7"/>
      <c r="AI119" s="7"/>
      <c r="AJ119" s="7"/>
      <c r="AK119" s="7"/>
      <c r="AL119" s="348"/>
      <c r="AM119" s="125"/>
      <c r="AN119" s="125"/>
      <c r="AO119" s="125"/>
      <c r="AP119" s="125"/>
      <c r="AQ119" s="125"/>
      <c r="AR119" s="348"/>
      <c r="AS119" s="348"/>
      <c r="AT119" s="348"/>
      <c r="AU119" s="348"/>
      <c r="AV119" s="348"/>
      <c r="AW119" s="348"/>
      <c r="AX119" s="7"/>
      <c r="AY119" s="7"/>
      <c r="AZ119" s="7"/>
      <c r="BA119" s="7"/>
      <c r="BB119" s="7"/>
      <c r="BC119" s="7"/>
      <c r="BD119" s="7"/>
      <c r="BE119" s="7"/>
      <c r="BF119" s="7"/>
      <c r="BG119" s="7"/>
      <c r="BH119" s="7"/>
      <c r="BI119" s="7"/>
      <c r="BJ119" s="7"/>
      <c r="BK119" s="7"/>
      <c r="BL119" s="7"/>
      <c r="BM119" s="7"/>
      <c r="BN119" s="7"/>
      <c r="BO119" s="7"/>
      <c r="BP119" s="7"/>
      <c r="BQ119" s="7"/>
      <c r="BR119" s="7"/>
      <c r="BS119" s="7"/>
      <c r="BT119" s="7"/>
    </row>
    <row r="120" spans="1:72">
      <c r="A120" s="16"/>
      <c r="B120" s="199"/>
      <c r="C120" s="17"/>
      <c r="D120" s="16"/>
      <c r="E120" s="7"/>
      <c r="F120" s="7"/>
      <c r="G120" s="7"/>
      <c r="H120" s="7"/>
      <c r="I120" s="7"/>
      <c r="J120" s="7"/>
      <c r="K120" s="7"/>
      <c r="L120" s="7"/>
      <c r="M120" s="7"/>
      <c r="N120" s="7"/>
      <c r="O120" s="7"/>
      <c r="P120" s="7"/>
      <c r="Q120" s="7"/>
      <c r="R120" s="165"/>
      <c r="S120" s="165"/>
      <c r="T120" s="7"/>
      <c r="U120" s="7"/>
      <c r="V120" s="7"/>
      <c r="W120" s="7"/>
      <c r="X120" s="7"/>
      <c r="Y120" s="7"/>
      <c r="Z120" s="7"/>
      <c r="AA120" s="7"/>
      <c r="AB120" s="7"/>
      <c r="AC120" s="7"/>
      <c r="AD120" s="7"/>
      <c r="AE120" s="7"/>
      <c r="AF120" s="7"/>
      <c r="AG120" s="7"/>
      <c r="AH120" s="7"/>
      <c r="AI120" s="7"/>
      <c r="AJ120" s="7"/>
      <c r="AK120" s="7"/>
      <c r="AL120" s="348"/>
      <c r="AM120" s="125"/>
      <c r="AN120" s="125"/>
      <c r="AO120" s="125"/>
      <c r="AP120" s="125"/>
      <c r="AQ120" s="125"/>
      <c r="AR120" s="348"/>
      <c r="AS120" s="348"/>
      <c r="AT120" s="348"/>
      <c r="AU120" s="348"/>
      <c r="AV120" s="348"/>
      <c r="AW120" s="348"/>
      <c r="AX120" s="7"/>
      <c r="AY120" s="7"/>
      <c r="AZ120" s="7"/>
      <c r="BA120" s="7"/>
      <c r="BB120" s="7"/>
      <c r="BC120" s="7"/>
      <c r="BD120" s="7"/>
      <c r="BE120" s="7"/>
      <c r="BF120" s="7"/>
      <c r="BG120" s="7"/>
      <c r="BH120" s="7"/>
      <c r="BI120" s="7"/>
      <c r="BJ120" s="7"/>
      <c r="BK120" s="7"/>
      <c r="BL120" s="7"/>
      <c r="BM120" s="7"/>
      <c r="BN120" s="7"/>
      <c r="BO120" s="7"/>
      <c r="BP120" s="7"/>
      <c r="BQ120" s="7"/>
      <c r="BR120" s="7"/>
      <c r="BS120" s="7"/>
      <c r="BT120" s="7"/>
    </row>
    <row r="121" spans="1:72">
      <c r="A121" s="16"/>
      <c r="B121" s="199"/>
      <c r="C121" s="17"/>
      <c r="D121" s="16"/>
      <c r="E121" s="7"/>
      <c r="F121" s="7"/>
      <c r="G121" s="7"/>
      <c r="H121" s="7"/>
      <c r="I121" s="7"/>
      <c r="J121" s="7"/>
      <c r="K121" s="7"/>
      <c r="L121" s="7"/>
      <c r="M121" s="7"/>
      <c r="N121" s="7"/>
      <c r="O121" s="7"/>
      <c r="P121" s="7"/>
      <c r="Q121" s="7"/>
      <c r="R121" s="165"/>
      <c r="S121" s="165"/>
      <c r="T121" s="7"/>
      <c r="U121" s="7"/>
      <c r="V121" s="7"/>
      <c r="W121" s="7"/>
      <c r="X121" s="7"/>
      <c r="Y121" s="7"/>
      <c r="Z121" s="7"/>
      <c r="AA121" s="7"/>
      <c r="AB121" s="7"/>
      <c r="AC121" s="7"/>
      <c r="AD121" s="7"/>
      <c r="AE121" s="7"/>
      <c r="AF121" s="7"/>
      <c r="AG121" s="7"/>
      <c r="AH121" s="7"/>
      <c r="AI121" s="7"/>
      <c r="AJ121" s="7"/>
      <c r="AK121" s="7"/>
      <c r="AL121" s="348"/>
      <c r="AM121" s="125"/>
      <c r="AN121" s="125"/>
      <c r="AO121" s="125"/>
      <c r="AP121" s="125"/>
      <c r="AQ121" s="125"/>
      <c r="AR121" s="348"/>
      <c r="AS121" s="348"/>
      <c r="AT121" s="348"/>
      <c r="AU121" s="348"/>
      <c r="AV121" s="348"/>
      <c r="AW121" s="348"/>
      <c r="AX121" s="7"/>
      <c r="AY121" s="7"/>
      <c r="AZ121" s="7"/>
      <c r="BA121" s="7"/>
      <c r="BB121" s="7"/>
      <c r="BC121" s="7"/>
      <c r="BD121" s="7"/>
      <c r="BE121" s="7"/>
      <c r="BF121" s="7"/>
      <c r="BG121" s="7"/>
      <c r="BH121" s="7"/>
      <c r="BI121" s="7"/>
      <c r="BJ121" s="7"/>
      <c r="BK121" s="7"/>
      <c r="BL121" s="7"/>
      <c r="BM121" s="7"/>
      <c r="BN121" s="7"/>
      <c r="BO121" s="7"/>
      <c r="BP121" s="7"/>
      <c r="BQ121" s="7"/>
      <c r="BR121" s="7"/>
      <c r="BS121" s="7"/>
      <c r="BT121" s="7"/>
    </row>
    <row r="122" spans="1:72">
      <c r="A122" s="16"/>
      <c r="B122" s="199"/>
      <c r="C122" s="17"/>
      <c r="D122" s="16"/>
      <c r="E122" s="7"/>
      <c r="F122" s="7"/>
      <c r="G122" s="7"/>
      <c r="H122" s="7"/>
      <c r="I122" s="7"/>
      <c r="J122" s="7"/>
      <c r="K122" s="7"/>
      <c r="L122" s="7"/>
      <c r="M122" s="7"/>
      <c r="N122" s="7"/>
      <c r="O122" s="7"/>
      <c r="P122" s="7"/>
      <c r="Q122" s="7"/>
      <c r="R122" s="165"/>
      <c r="S122" s="165"/>
      <c r="T122" s="7"/>
      <c r="U122" s="7"/>
      <c r="V122" s="7"/>
      <c r="W122" s="7"/>
      <c r="X122" s="7"/>
      <c r="Y122" s="7"/>
      <c r="Z122" s="7"/>
      <c r="AA122" s="7"/>
      <c r="AB122" s="7"/>
      <c r="AC122" s="7"/>
      <c r="AD122" s="7"/>
      <c r="AE122" s="7"/>
      <c r="AF122" s="7"/>
      <c r="AG122" s="7"/>
      <c r="AH122" s="7"/>
      <c r="AI122" s="7"/>
      <c r="AJ122" s="7"/>
      <c r="AK122" s="7"/>
      <c r="AL122" s="348"/>
      <c r="AM122" s="125"/>
      <c r="AN122" s="125"/>
      <c r="AO122" s="125"/>
      <c r="AP122" s="125"/>
      <c r="AQ122" s="125"/>
      <c r="AR122" s="348"/>
      <c r="AS122" s="348"/>
      <c r="AT122" s="348"/>
      <c r="AU122" s="348"/>
      <c r="AV122" s="348"/>
      <c r="AW122" s="348"/>
      <c r="AX122" s="7"/>
      <c r="AY122" s="7"/>
      <c r="AZ122" s="7"/>
      <c r="BA122" s="7"/>
      <c r="BB122" s="7"/>
      <c r="BC122" s="7"/>
      <c r="BD122" s="7"/>
      <c r="BE122" s="7"/>
      <c r="BF122" s="7"/>
      <c r="BG122" s="7"/>
      <c r="BH122" s="7"/>
      <c r="BI122" s="7"/>
      <c r="BJ122" s="7"/>
      <c r="BK122" s="7"/>
      <c r="BL122" s="7"/>
      <c r="BM122" s="7"/>
      <c r="BN122" s="7"/>
      <c r="BO122" s="7"/>
      <c r="BP122" s="7"/>
      <c r="BQ122" s="7"/>
      <c r="BR122" s="7"/>
      <c r="BS122" s="7"/>
      <c r="BT122" s="7"/>
    </row>
    <row r="123" spans="1:72">
      <c r="A123" s="16"/>
      <c r="B123" s="199"/>
      <c r="C123" s="17"/>
      <c r="D123" s="16"/>
      <c r="E123" s="7"/>
      <c r="F123" s="7"/>
      <c r="G123" s="7"/>
      <c r="H123" s="7"/>
      <c r="I123" s="7"/>
      <c r="J123" s="7"/>
      <c r="K123" s="7"/>
      <c r="L123" s="7"/>
      <c r="M123" s="7"/>
      <c r="N123" s="7"/>
      <c r="O123" s="7"/>
      <c r="P123" s="7"/>
      <c r="Q123" s="7"/>
      <c r="R123" s="165"/>
      <c r="S123" s="165"/>
      <c r="T123" s="7"/>
      <c r="U123" s="7"/>
      <c r="V123" s="7"/>
      <c r="W123" s="7"/>
      <c r="X123" s="7"/>
      <c r="Y123" s="7"/>
      <c r="Z123" s="7"/>
      <c r="AA123" s="7"/>
      <c r="AB123" s="7"/>
      <c r="AC123" s="7"/>
      <c r="AD123" s="7"/>
      <c r="AE123" s="7"/>
      <c r="AF123" s="7"/>
      <c r="AG123" s="7"/>
      <c r="AH123" s="7"/>
      <c r="AI123" s="7"/>
      <c r="AJ123" s="7"/>
      <c r="AK123" s="7"/>
      <c r="AL123" s="348"/>
      <c r="AM123" s="125"/>
      <c r="AN123" s="125"/>
      <c r="AO123" s="125"/>
      <c r="AP123" s="125"/>
      <c r="AQ123" s="125"/>
      <c r="AR123" s="348"/>
      <c r="AS123" s="348"/>
      <c r="AT123" s="348"/>
      <c r="AU123" s="348"/>
      <c r="AV123" s="348"/>
      <c r="AW123" s="348"/>
      <c r="AX123" s="7"/>
      <c r="AY123" s="7"/>
      <c r="AZ123" s="7"/>
      <c r="BA123" s="7"/>
      <c r="BB123" s="7"/>
      <c r="BC123" s="7"/>
      <c r="BD123" s="7"/>
      <c r="BE123" s="7"/>
      <c r="BF123" s="7"/>
      <c r="BG123" s="7"/>
      <c r="BH123" s="7"/>
      <c r="BI123" s="7"/>
      <c r="BJ123" s="7"/>
      <c r="BK123" s="7"/>
      <c r="BL123" s="7"/>
      <c r="BM123" s="7"/>
      <c r="BN123" s="7"/>
      <c r="BO123" s="7"/>
      <c r="BP123" s="7"/>
      <c r="BQ123" s="7"/>
      <c r="BR123" s="7"/>
      <c r="BS123" s="7"/>
      <c r="BT123" s="7"/>
    </row>
    <row r="124" spans="1:72">
      <c r="A124" s="16"/>
      <c r="B124" s="199"/>
      <c r="C124" s="17"/>
      <c r="D124" s="16"/>
      <c r="E124" s="7"/>
      <c r="F124" s="7"/>
      <c r="G124" s="7"/>
      <c r="H124" s="7"/>
      <c r="I124" s="7"/>
      <c r="J124" s="7"/>
      <c r="K124" s="7"/>
      <c r="L124" s="7"/>
      <c r="M124" s="7"/>
      <c r="N124" s="7"/>
      <c r="O124" s="7"/>
      <c r="P124" s="7"/>
      <c r="Q124" s="7"/>
      <c r="R124" s="165"/>
      <c r="S124" s="165"/>
      <c r="T124" s="7"/>
      <c r="U124" s="7"/>
      <c r="V124" s="7"/>
      <c r="W124" s="7"/>
      <c r="X124" s="7"/>
      <c r="Y124" s="7"/>
      <c r="Z124" s="7"/>
      <c r="AA124" s="7"/>
      <c r="AB124" s="7"/>
      <c r="AC124" s="7"/>
      <c r="AD124" s="7"/>
      <c r="AE124" s="7"/>
      <c r="AF124" s="7"/>
      <c r="AG124" s="7"/>
      <c r="AH124" s="7"/>
      <c r="AI124" s="7"/>
      <c r="AJ124" s="7"/>
      <c r="AK124" s="7"/>
      <c r="AL124" s="348"/>
      <c r="AM124" s="125"/>
      <c r="AN124" s="125"/>
      <c r="AO124" s="125"/>
      <c r="AP124" s="125"/>
      <c r="AQ124" s="125"/>
      <c r="AR124" s="348"/>
      <c r="AS124" s="348"/>
      <c r="AT124" s="348"/>
      <c r="AU124" s="348"/>
      <c r="AV124" s="348"/>
      <c r="AW124" s="348"/>
      <c r="AX124" s="7"/>
      <c r="AY124" s="7"/>
      <c r="AZ124" s="7"/>
      <c r="BA124" s="7"/>
      <c r="BB124" s="7"/>
      <c r="BC124" s="7"/>
      <c r="BD124" s="7"/>
      <c r="BE124" s="7"/>
      <c r="BF124" s="7"/>
      <c r="BG124" s="7"/>
      <c r="BH124" s="7"/>
      <c r="BI124" s="7"/>
      <c r="BJ124" s="7"/>
      <c r="BK124" s="7"/>
      <c r="BL124" s="7"/>
      <c r="BM124" s="7"/>
      <c r="BN124" s="7"/>
      <c r="BO124" s="7"/>
      <c r="BP124" s="7"/>
      <c r="BQ124" s="7"/>
      <c r="BR124" s="7"/>
      <c r="BS124" s="7"/>
      <c r="BT124" s="7"/>
    </row>
    <row r="125" spans="1:72">
      <c r="A125" s="16"/>
      <c r="B125" s="199"/>
      <c r="C125" s="17"/>
      <c r="D125" s="16"/>
      <c r="E125" s="7"/>
      <c r="F125" s="7"/>
      <c r="G125" s="7"/>
      <c r="H125" s="7"/>
      <c r="I125" s="7"/>
      <c r="J125" s="7"/>
      <c r="K125" s="7"/>
      <c r="L125" s="7"/>
      <c r="M125" s="7"/>
      <c r="N125" s="7"/>
      <c r="O125" s="7"/>
      <c r="P125" s="7"/>
      <c r="Q125" s="7"/>
      <c r="R125" s="165"/>
      <c r="S125" s="165"/>
      <c r="T125" s="7"/>
      <c r="U125" s="7"/>
      <c r="V125" s="7"/>
      <c r="W125" s="7"/>
      <c r="X125" s="7"/>
      <c r="Y125" s="7"/>
      <c r="Z125" s="7"/>
      <c r="AA125" s="7"/>
      <c r="AB125" s="7"/>
      <c r="AC125" s="7"/>
      <c r="AD125" s="7"/>
      <c r="AE125" s="7"/>
      <c r="AF125" s="7"/>
      <c r="AG125" s="7"/>
      <c r="AH125" s="7"/>
      <c r="AI125" s="7"/>
      <c r="AJ125" s="7"/>
      <c r="AK125" s="7"/>
      <c r="AL125" s="348"/>
      <c r="AM125" s="125"/>
      <c r="AN125" s="125"/>
      <c r="AO125" s="125"/>
      <c r="AP125" s="125"/>
      <c r="AQ125" s="125"/>
      <c r="AR125" s="348"/>
      <c r="AS125" s="348"/>
      <c r="AT125" s="348"/>
      <c r="AU125" s="348"/>
      <c r="AV125" s="348"/>
      <c r="AW125" s="348"/>
      <c r="AX125" s="7"/>
      <c r="AY125" s="7"/>
      <c r="AZ125" s="7"/>
      <c r="BA125" s="7"/>
      <c r="BB125" s="7"/>
      <c r="BC125" s="7"/>
      <c r="BD125" s="7"/>
      <c r="BE125" s="7"/>
      <c r="BF125" s="7"/>
      <c r="BG125" s="7"/>
      <c r="BH125" s="7"/>
      <c r="BI125" s="7"/>
      <c r="BJ125" s="7"/>
      <c r="BK125" s="7"/>
      <c r="BL125" s="7"/>
      <c r="BM125" s="7"/>
      <c r="BN125" s="7"/>
      <c r="BO125" s="7"/>
      <c r="BP125" s="7"/>
      <c r="BQ125" s="7"/>
      <c r="BR125" s="7"/>
      <c r="BS125" s="7"/>
      <c r="BT125" s="7"/>
    </row>
    <row r="126" spans="1:72">
      <c r="A126" s="16"/>
      <c r="B126" s="199"/>
      <c r="C126" s="17"/>
      <c r="D126" s="16"/>
      <c r="E126" s="7"/>
      <c r="F126" s="7"/>
      <c r="G126" s="7"/>
      <c r="H126" s="7"/>
      <c r="I126" s="7"/>
      <c r="J126" s="7"/>
      <c r="K126" s="7"/>
      <c r="L126" s="7"/>
      <c r="M126" s="7"/>
      <c r="N126" s="7"/>
      <c r="O126" s="7"/>
      <c r="P126" s="7"/>
      <c r="Q126" s="7"/>
      <c r="R126" s="165"/>
      <c r="S126" s="165"/>
      <c r="T126" s="7"/>
      <c r="U126" s="7"/>
      <c r="V126" s="7"/>
      <c r="W126" s="7"/>
      <c r="X126" s="7"/>
      <c r="Y126" s="7"/>
      <c r="Z126" s="7"/>
      <c r="AA126" s="7"/>
      <c r="AB126" s="7"/>
      <c r="AC126" s="7"/>
      <c r="AD126" s="7"/>
      <c r="AE126" s="7"/>
      <c r="AF126" s="7"/>
      <c r="AG126" s="7"/>
      <c r="AH126" s="7"/>
      <c r="AI126" s="7"/>
      <c r="AJ126" s="7"/>
      <c r="AK126" s="7"/>
      <c r="AL126" s="513"/>
      <c r="AM126" s="296"/>
      <c r="AN126" s="296"/>
      <c r="AO126" s="509"/>
      <c r="AP126" s="296"/>
      <c r="AQ126" s="296"/>
      <c r="AR126" s="513"/>
      <c r="AS126" s="513"/>
      <c r="AT126" s="348"/>
      <c r="AU126" s="348"/>
      <c r="AV126" s="348"/>
      <c r="AW126" s="348"/>
      <c r="AX126" s="7"/>
      <c r="AY126" s="7"/>
      <c r="AZ126" s="7"/>
      <c r="BA126" s="7"/>
      <c r="BB126" s="7"/>
      <c r="BC126" s="7"/>
      <c r="BD126" s="7"/>
      <c r="BE126" s="7"/>
      <c r="BF126" s="7"/>
      <c r="BG126" s="7"/>
      <c r="BH126" s="7"/>
      <c r="BI126" s="7"/>
      <c r="BJ126" s="7"/>
      <c r="BK126" s="7"/>
      <c r="BL126" s="7"/>
      <c r="BM126" s="7"/>
      <c r="BN126" s="7"/>
      <c r="BO126" s="7"/>
      <c r="BP126" s="7"/>
      <c r="BQ126" s="7"/>
      <c r="BR126" s="7"/>
      <c r="BS126" s="7"/>
      <c r="BT126" s="7"/>
    </row>
    <row r="127" spans="1:72">
      <c r="A127" s="16"/>
      <c r="B127" s="199"/>
      <c r="C127" s="161"/>
      <c r="D127" s="162"/>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513"/>
      <c r="AM127" s="296"/>
      <c r="AN127" s="296"/>
      <c r="AO127" s="509"/>
      <c r="AP127" s="296"/>
      <c r="AQ127" s="296"/>
      <c r="AR127" s="513"/>
      <c r="AS127" s="513"/>
      <c r="AT127" s="348"/>
      <c r="AU127" s="348"/>
      <c r="AV127" s="348"/>
      <c r="AW127" s="348"/>
      <c r="AX127" s="7"/>
      <c r="AY127" s="7"/>
      <c r="AZ127" s="7"/>
      <c r="BA127" s="7"/>
      <c r="BB127" s="7"/>
      <c r="BC127" s="7"/>
      <c r="BD127" s="7"/>
      <c r="BE127" s="7"/>
      <c r="BF127" s="7"/>
      <c r="BG127" s="7"/>
      <c r="BH127" s="7"/>
      <c r="BI127" s="7"/>
      <c r="BJ127" s="7"/>
      <c r="BK127" s="7"/>
      <c r="BL127" s="7"/>
      <c r="BM127" s="7"/>
      <c r="BN127" s="7"/>
      <c r="BO127" s="7"/>
      <c r="BP127" s="7"/>
      <c r="BQ127" s="7"/>
      <c r="BR127" s="7"/>
      <c r="BS127" s="7"/>
      <c r="BT127" s="7"/>
    </row>
    <row r="128" spans="1:72">
      <c r="A128" s="16"/>
      <c r="B128" s="199"/>
      <c r="C128" s="161"/>
      <c r="D128" s="162"/>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513"/>
      <c r="AM128" s="296"/>
      <c r="AN128" s="296"/>
      <c r="AO128" s="509"/>
      <c r="AP128" s="296"/>
      <c r="AQ128" s="296"/>
      <c r="AR128" s="513"/>
      <c r="AS128" s="513"/>
      <c r="AT128" s="348"/>
      <c r="AU128" s="348"/>
      <c r="AV128" s="348"/>
      <c r="AW128" s="348"/>
      <c r="AX128" s="7"/>
      <c r="AY128" s="7"/>
      <c r="AZ128" s="7"/>
      <c r="BA128" s="7"/>
      <c r="BB128" s="7"/>
      <c r="BC128" s="7"/>
      <c r="BD128" s="7"/>
      <c r="BE128" s="7"/>
      <c r="BF128" s="7"/>
      <c r="BG128" s="7"/>
      <c r="BH128" s="7"/>
      <c r="BI128" s="7"/>
      <c r="BJ128" s="7"/>
      <c r="BK128" s="7"/>
      <c r="BL128" s="7"/>
      <c r="BM128" s="7"/>
      <c r="BN128" s="7"/>
      <c r="BO128" s="7"/>
      <c r="BP128" s="7"/>
      <c r="BQ128" s="7"/>
      <c r="BR128" s="7"/>
      <c r="BS128" s="7"/>
      <c r="BT128" s="7"/>
    </row>
    <row r="129" spans="1:72" hidden="1">
      <c r="A129" s="16"/>
      <c r="B129" s="199"/>
      <c r="C129" s="161"/>
      <c r="D129" s="162"/>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513"/>
      <c r="AM129" s="150"/>
      <c r="AN129" s="150"/>
      <c r="AO129" s="509"/>
      <c r="AP129" s="296"/>
      <c r="AQ129" s="150"/>
      <c r="AR129" s="513"/>
      <c r="AS129" s="513"/>
      <c r="AT129" s="348"/>
      <c r="AU129" s="348"/>
      <c r="AV129" s="348"/>
      <c r="AW129" s="348"/>
      <c r="AX129" s="7"/>
      <c r="AY129" s="7"/>
      <c r="AZ129" s="7"/>
      <c r="BA129" s="7"/>
      <c r="BB129" s="7"/>
      <c r="BC129" s="7"/>
      <c r="BD129" s="7"/>
      <c r="BE129" s="7"/>
      <c r="BF129" s="7"/>
      <c r="BG129" s="7"/>
      <c r="BH129" s="7"/>
      <c r="BI129" s="7"/>
      <c r="BJ129" s="7"/>
      <c r="BK129" s="7"/>
      <c r="BL129" s="7"/>
      <c r="BM129" s="7"/>
      <c r="BN129" s="7"/>
      <c r="BO129" s="7"/>
      <c r="BP129" s="7"/>
      <c r="BQ129" s="7"/>
      <c r="BR129" s="7"/>
      <c r="BS129" s="7"/>
      <c r="BT129" s="7"/>
    </row>
    <row r="130" spans="1:72">
      <c r="A130" s="16"/>
      <c r="B130" s="199"/>
      <c r="C130" s="161"/>
      <c r="D130" s="162"/>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513"/>
      <c r="AM130" s="150"/>
      <c r="AN130" s="150"/>
      <c r="AO130" s="509"/>
      <c r="AP130" s="296"/>
      <c r="AQ130" s="150"/>
      <c r="AR130" s="513"/>
      <c r="AS130" s="513"/>
      <c r="AT130" s="348"/>
      <c r="AU130" s="348"/>
      <c r="AV130" s="348"/>
      <c r="AW130" s="348"/>
      <c r="AX130" s="7"/>
      <c r="AY130" s="7"/>
      <c r="AZ130" s="7"/>
      <c r="BA130" s="7"/>
      <c r="BB130" s="7"/>
      <c r="BC130" s="7"/>
      <c r="BD130" s="7"/>
      <c r="BE130" s="7"/>
      <c r="BF130" s="7"/>
      <c r="BG130" s="7"/>
      <c r="BH130" s="7"/>
      <c r="BI130" s="7"/>
      <c r="BJ130" s="7"/>
      <c r="BK130" s="7"/>
      <c r="BL130" s="7"/>
      <c r="BM130" s="7"/>
      <c r="BN130" s="7"/>
      <c r="BO130" s="7"/>
      <c r="BP130" s="7"/>
      <c r="BQ130" s="7"/>
      <c r="BR130" s="7"/>
      <c r="BS130" s="7"/>
      <c r="BT130" s="7"/>
    </row>
    <row r="131" spans="1:72">
      <c r="A131" s="16"/>
      <c r="B131" s="199"/>
      <c r="C131" s="161"/>
      <c r="D131" s="162"/>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513"/>
      <c r="AM131" s="296"/>
      <c r="AN131" s="296"/>
      <c r="AO131" s="509"/>
      <c r="AP131" s="296"/>
      <c r="AQ131" s="296"/>
      <c r="AR131" s="513"/>
      <c r="AS131" s="513"/>
      <c r="AT131" s="348"/>
      <c r="AU131" s="348"/>
      <c r="AV131" s="348"/>
      <c r="AW131" s="348"/>
      <c r="AX131" s="7"/>
      <c r="AY131" s="7"/>
      <c r="AZ131" s="7"/>
      <c r="BA131" s="7"/>
      <c r="BB131" s="7"/>
      <c r="BC131" s="7"/>
      <c r="BD131" s="7"/>
      <c r="BE131" s="7"/>
      <c r="BF131" s="7"/>
      <c r="BG131" s="7"/>
      <c r="BH131" s="7"/>
      <c r="BI131" s="7"/>
      <c r="BJ131" s="7"/>
      <c r="BK131" s="7"/>
      <c r="BL131" s="7"/>
      <c r="BM131" s="7"/>
      <c r="BN131" s="7"/>
      <c r="BO131" s="7"/>
      <c r="BP131" s="7"/>
      <c r="BQ131" s="7"/>
      <c r="BR131" s="7"/>
      <c r="BS131" s="7"/>
      <c r="BT131" s="7"/>
    </row>
    <row r="132" spans="1:72">
      <c r="A132" s="16"/>
      <c r="B132" s="199"/>
      <c r="C132" s="161"/>
      <c r="D132" s="162"/>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513"/>
      <c r="AM132" s="150"/>
      <c r="AN132" s="150"/>
      <c r="AO132" s="509"/>
      <c r="AP132" s="296"/>
      <c r="AQ132" s="150"/>
      <c r="AR132" s="513"/>
      <c r="AS132" s="513"/>
      <c r="AT132" s="348"/>
      <c r="AU132" s="348"/>
      <c r="AV132" s="348"/>
      <c r="AW132" s="348"/>
      <c r="AX132" s="7"/>
      <c r="AY132" s="7"/>
      <c r="AZ132" s="7"/>
      <c r="BA132" s="7"/>
      <c r="BB132" s="7"/>
      <c r="BC132" s="7"/>
      <c r="BD132" s="7"/>
      <c r="BE132" s="7"/>
      <c r="BF132" s="7"/>
      <c r="BG132" s="7"/>
      <c r="BH132" s="7"/>
      <c r="BI132" s="7"/>
      <c r="BJ132" s="7"/>
      <c r="BK132" s="7"/>
      <c r="BL132" s="7"/>
      <c r="BM132" s="7"/>
      <c r="BN132" s="7"/>
      <c r="BO132" s="7"/>
      <c r="BP132" s="7"/>
      <c r="BQ132" s="7"/>
      <c r="BR132" s="7"/>
      <c r="BS132" s="7"/>
      <c r="BT132" s="7"/>
    </row>
    <row r="133" spans="1:72">
      <c r="A133" s="16"/>
      <c r="B133" s="199"/>
      <c r="C133" s="161"/>
      <c r="D133" s="162"/>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513"/>
      <c r="AM133" s="296"/>
      <c r="AN133" s="296"/>
      <c r="AO133" s="509"/>
      <c r="AP133" s="296"/>
      <c r="AQ133" s="296"/>
      <c r="AR133" s="513"/>
      <c r="AS133" s="513"/>
      <c r="AT133" s="348"/>
      <c r="AU133" s="348"/>
      <c r="AV133" s="348"/>
      <c r="AW133" s="348"/>
      <c r="AX133" s="7"/>
      <c r="AY133" s="7"/>
      <c r="AZ133" s="7"/>
      <c r="BA133" s="7"/>
      <c r="BB133" s="7"/>
      <c r="BC133" s="7"/>
      <c r="BD133" s="7"/>
      <c r="BE133" s="7"/>
      <c r="BF133" s="7"/>
      <c r="BG133" s="7"/>
      <c r="BH133" s="7"/>
      <c r="BI133" s="7"/>
      <c r="BJ133" s="7"/>
      <c r="BK133" s="7"/>
      <c r="BL133" s="7"/>
      <c r="BM133" s="7"/>
      <c r="BN133" s="7"/>
      <c r="BO133" s="7"/>
      <c r="BP133" s="7"/>
      <c r="BQ133" s="7"/>
      <c r="BR133" s="7"/>
      <c r="BS133" s="7"/>
      <c r="BT133" s="7"/>
    </row>
    <row r="134" spans="1:72">
      <c r="A134" s="16"/>
      <c r="B134" s="199"/>
      <c r="C134" s="161"/>
      <c r="D134" s="162"/>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513"/>
      <c r="AM134" s="296"/>
      <c r="AN134" s="296"/>
      <c r="AO134" s="509"/>
      <c r="AP134" s="296"/>
      <c r="AQ134" s="296"/>
      <c r="AR134" s="513"/>
      <c r="AS134" s="513"/>
      <c r="AT134" s="348"/>
      <c r="AU134" s="348"/>
      <c r="AV134" s="348"/>
      <c r="AW134" s="348"/>
      <c r="AX134" s="7"/>
      <c r="AY134" s="7"/>
      <c r="AZ134" s="7"/>
      <c r="BA134" s="7"/>
      <c r="BB134" s="7"/>
      <c r="BC134" s="7"/>
      <c r="BD134" s="7"/>
      <c r="BE134" s="7"/>
      <c r="BF134" s="7"/>
      <c r="BG134" s="7"/>
      <c r="BH134" s="7"/>
      <c r="BI134" s="7"/>
      <c r="BJ134" s="7"/>
      <c r="BK134" s="7"/>
      <c r="BL134" s="7"/>
      <c r="BM134" s="7"/>
      <c r="BN134" s="7"/>
      <c r="BO134" s="7"/>
      <c r="BP134" s="7"/>
      <c r="BQ134" s="7"/>
      <c r="BR134" s="7"/>
      <c r="BS134" s="7"/>
      <c r="BT134" s="7"/>
    </row>
    <row r="135" spans="1:72">
      <c r="A135" s="16"/>
      <c r="B135" s="199"/>
      <c r="C135" s="161"/>
      <c r="D135" s="162"/>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513"/>
      <c r="AM135" s="296"/>
      <c r="AN135" s="296"/>
      <c r="AO135" s="509"/>
      <c r="AP135" s="296"/>
      <c r="AQ135" s="296"/>
      <c r="AR135" s="513"/>
      <c r="AS135" s="513"/>
      <c r="AT135" s="348"/>
      <c r="AU135" s="348"/>
      <c r="AV135" s="348"/>
      <c r="AW135" s="348"/>
      <c r="AX135" s="7"/>
      <c r="AY135" s="7"/>
      <c r="AZ135" s="7"/>
      <c r="BA135" s="7"/>
      <c r="BB135" s="7"/>
      <c r="BC135" s="7"/>
      <c r="BD135" s="7"/>
      <c r="BE135" s="7"/>
      <c r="BF135" s="7"/>
      <c r="BG135" s="7"/>
      <c r="BH135" s="7"/>
      <c r="BI135" s="7"/>
      <c r="BJ135" s="7"/>
      <c r="BK135" s="7"/>
      <c r="BL135" s="7"/>
      <c r="BM135" s="7"/>
      <c r="BN135" s="7"/>
      <c r="BO135" s="7"/>
      <c r="BP135" s="7"/>
      <c r="BQ135" s="7"/>
      <c r="BR135" s="7"/>
      <c r="BS135" s="7"/>
      <c r="BT135" s="7"/>
    </row>
    <row r="136" spans="1:72">
      <c r="A136" s="16"/>
      <c r="B136" s="199"/>
      <c r="C136" s="161"/>
      <c r="D136" s="162"/>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513"/>
      <c r="AM136" s="296"/>
      <c r="AN136" s="296"/>
      <c r="AO136" s="509"/>
      <c r="AP136" s="296"/>
      <c r="AQ136" s="296"/>
      <c r="AR136" s="513"/>
      <c r="AS136" s="513"/>
      <c r="AT136" s="348"/>
      <c r="AU136" s="348"/>
      <c r="AV136" s="348"/>
      <c r="AW136" s="348"/>
      <c r="AX136" s="7"/>
      <c r="AY136" s="7"/>
      <c r="AZ136" s="7"/>
      <c r="BA136" s="7"/>
      <c r="BB136" s="7"/>
      <c r="BC136" s="7"/>
      <c r="BD136" s="7"/>
      <c r="BE136" s="7"/>
      <c r="BF136" s="7"/>
      <c r="BG136" s="7"/>
      <c r="BH136" s="7"/>
      <c r="BI136" s="7"/>
      <c r="BJ136" s="7"/>
      <c r="BK136" s="7"/>
      <c r="BL136" s="7"/>
      <c r="BM136" s="7"/>
      <c r="BN136" s="7"/>
      <c r="BO136" s="7"/>
      <c r="BP136" s="7"/>
      <c r="BQ136" s="7"/>
      <c r="BR136" s="7"/>
      <c r="BS136" s="7"/>
      <c r="BT136" s="7"/>
    </row>
    <row r="137" spans="1:72">
      <c r="A137" s="16"/>
      <c r="B137" s="199"/>
      <c r="C137" s="161"/>
      <c r="D137" s="162"/>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513"/>
      <c r="AM137" s="296"/>
      <c r="AN137" s="296"/>
      <c r="AO137" s="509"/>
      <c r="AP137" s="296"/>
      <c r="AQ137" s="296"/>
      <c r="AR137" s="513"/>
      <c r="AS137" s="513"/>
      <c r="AT137" s="348"/>
      <c r="AU137" s="348"/>
      <c r="AV137" s="348"/>
      <c r="AW137" s="348"/>
      <c r="AX137" s="7"/>
      <c r="AY137" s="7"/>
      <c r="AZ137" s="7"/>
      <c r="BA137" s="7"/>
      <c r="BB137" s="7"/>
      <c r="BC137" s="7"/>
      <c r="BD137" s="7"/>
      <c r="BE137" s="7"/>
      <c r="BF137" s="7"/>
      <c r="BG137" s="7"/>
      <c r="BH137" s="7"/>
      <c r="BI137" s="7"/>
      <c r="BJ137" s="7"/>
      <c r="BK137" s="7"/>
      <c r="BL137" s="7"/>
      <c r="BM137" s="7"/>
      <c r="BN137" s="7"/>
      <c r="BO137" s="7"/>
      <c r="BP137" s="7"/>
      <c r="BQ137" s="7"/>
      <c r="BR137" s="7"/>
      <c r="BS137" s="7"/>
      <c r="BT137" s="7"/>
    </row>
    <row r="138" spans="1:72">
      <c r="A138" s="16"/>
      <c r="B138" s="199"/>
      <c r="C138" s="161"/>
      <c r="D138" s="162"/>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513"/>
      <c r="AM138" s="296"/>
      <c r="AN138" s="296"/>
      <c r="AO138" s="509"/>
      <c r="AP138" s="296"/>
      <c r="AQ138" s="296"/>
      <c r="AR138" s="513"/>
      <c r="AS138" s="513"/>
      <c r="AT138" s="348"/>
      <c r="AU138" s="348"/>
      <c r="AV138" s="348"/>
      <c r="AW138" s="348"/>
      <c r="AX138" s="7"/>
      <c r="AY138" s="7"/>
      <c r="AZ138" s="7"/>
      <c r="BA138" s="7"/>
      <c r="BB138" s="7"/>
      <c r="BC138" s="7"/>
      <c r="BD138" s="7"/>
      <c r="BE138" s="7"/>
      <c r="BF138" s="7"/>
      <c r="BG138" s="7"/>
      <c r="BH138" s="7"/>
      <c r="BI138" s="7"/>
      <c r="BJ138" s="7"/>
      <c r="BK138" s="7"/>
      <c r="BL138" s="7"/>
      <c r="BM138" s="7"/>
      <c r="BN138" s="7"/>
      <c r="BO138" s="7"/>
      <c r="BP138" s="7"/>
      <c r="BQ138" s="7"/>
      <c r="BR138" s="7"/>
      <c r="BS138" s="7"/>
      <c r="BT138" s="7"/>
    </row>
    <row r="139" spans="1:72">
      <c r="A139" s="16"/>
      <c r="B139" s="199"/>
      <c r="C139" s="161"/>
      <c r="D139" s="162"/>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513"/>
      <c r="AM139" s="296"/>
      <c r="AN139" s="296"/>
      <c r="AO139" s="509"/>
      <c r="AP139" s="296"/>
      <c r="AQ139" s="296"/>
      <c r="AR139" s="513"/>
      <c r="AS139" s="513"/>
      <c r="AT139" s="348"/>
      <c r="AU139" s="348"/>
      <c r="AV139" s="348"/>
      <c r="AW139" s="348"/>
      <c r="AX139" s="7"/>
      <c r="AY139" s="7"/>
      <c r="AZ139" s="7"/>
      <c r="BA139" s="7"/>
      <c r="BB139" s="7"/>
      <c r="BC139" s="7"/>
      <c r="BD139" s="7"/>
      <c r="BE139" s="7"/>
      <c r="BF139" s="7"/>
      <c r="BG139" s="7"/>
      <c r="BH139" s="7"/>
      <c r="BI139" s="7"/>
      <c r="BJ139" s="7"/>
      <c r="BK139" s="7"/>
      <c r="BL139" s="7"/>
      <c r="BM139" s="7"/>
      <c r="BN139" s="7"/>
      <c r="BO139" s="7"/>
      <c r="BP139" s="7"/>
      <c r="BQ139" s="7"/>
      <c r="BR139" s="7"/>
      <c r="BS139" s="7"/>
      <c r="BT139" s="7"/>
    </row>
    <row r="140" spans="1:72">
      <c r="A140" s="16"/>
      <c r="B140" s="199"/>
      <c r="C140" s="161"/>
      <c r="D140" s="162"/>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513"/>
      <c r="AM140" s="296"/>
      <c r="AN140" s="296"/>
      <c r="AO140" s="509"/>
      <c r="AP140" s="296"/>
      <c r="AQ140" s="296"/>
      <c r="AR140" s="513"/>
      <c r="AS140" s="513"/>
      <c r="AT140" s="348"/>
      <c r="AU140" s="348"/>
      <c r="AV140" s="348"/>
      <c r="AW140" s="348"/>
      <c r="AX140" s="7"/>
      <c r="AY140" s="7"/>
      <c r="AZ140" s="7"/>
      <c r="BA140" s="7"/>
      <c r="BB140" s="7"/>
      <c r="BC140" s="7"/>
      <c r="BD140" s="7"/>
      <c r="BE140" s="7"/>
      <c r="BF140" s="7"/>
      <c r="BG140" s="7"/>
      <c r="BH140" s="7"/>
      <c r="BI140" s="7"/>
      <c r="BJ140" s="7"/>
      <c r="BK140" s="7"/>
      <c r="BL140" s="7"/>
      <c r="BM140" s="7"/>
      <c r="BN140" s="7"/>
      <c r="BO140" s="7"/>
      <c r="BP140" s="7"/>
      <c r="BQ140" s="7"/>
      <c r="BR140" s="7"/>
      <c r="BS140" s="7"/>
      <c r="BT140" s="7"/>
    </row>
    <row r="141" spans="1:72">
      <c r="A141" s="16"/>
      <c r="B141" s="199"/>
      <c r="C141" s="161"/>
      <c r="D141" s="162"/>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513"/>
      <c r="AM141" s="296"/>
      <c r="AN141" s="296"/>
      <c r="AO141" s="509"/>
      <c r="AP141" s="296"/>
      <c r="AQ141" s="296"/>
      <c r="AR141" s="513"/>
      <c r="AS141" s="513"/>
      <c r="AT141" s="348"/>
      <c r="AU141" s="348"/>
      <c r="AV141" s="348"/>
      <c r="AW141" s="348"/>
      <c r="AX141" s="7"/>
      <c r="AY141" s="7"/>
      <c r="AZ141" s="7"/>
      <c r="BA141" s="7"/>
      <c r="BB141" s="7"/>
      <c r="BC141" s="7"/>
      <c r="BD141" s="7"/>
      <c r="BE141" s="7"/>
      <c r="BF141" s="7"/>
      <c r="BG141" s="7"/>
      <c r="BH141" s="7"/>
      <c r="BI141" s="7"/>
      <c r="BJ141" s="7"/>
      <c r="BK141" s="7"/>
      <c r="BL141" s="7"/>
      <c r="BM141" s="7"/>
      <c r="BN141" s="7"/>
      <c r="BO141" s="7"/>
      <c r="BP141" s="7"/>
      <c r="BQ141" s="7"/>
      <c r="BR141" s="7"/>
      <c r="BS141" s="7"/>
      <c r="BT141" s="7"/>
    </row>
    <row r="142" spans="1:72">
      <c r="A142" s="16"/>
      <c r="B142" s="199"/>
      <c r="C142" s="161"/>
      <c r="D142" s="162"/>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513"/>
      <c r="AM142" s="296"/>
      <c r="AN142" s="296"/>
      <c r="AO142" s="509"/>
      <c r="AP142" s="296"/>
      <c r="AQ142" s="296"/>
      <c r="AR142" s="513"/>
      <c r="AS142" s="513"/>
      <c r="AT142" s="348"/>
      <c r="AU142" s="348"/>
      <c r="AV142" s="348"/>
      <c r="AW142" s="348"/>
      <c r="AX142" s="7"/>
      <c r="AY142" s="7"/>
      <c r="AZ142" s="7"/>
      <c r="BA142" s="7"/>
      <c r="BB142" s="7"/>
      <c r="BC142" s="7"/>
      <c r="BD142" s="7"/>
      <c r="BE142" s="7"/>
      <c r="BF142" s="7"/>
      <c r="BG142" s="7"/>
      <c r="BH142" s="7"/>
      <c r="BI142" s="7"/>
      <c r="BJ142" s="7"/>
      <c r="BK142" s="7"/>
      <c r="BL142" s="7"/>
      <c r="BM142" s="7"/>
      <c r="BN142" s="7"/>
      <c r="BO142" s="7"/>
      <c r="BP142" s="7"/>
      <c r="BQ142" s="7"/>
      <c r="BR142" s="7"/>
      <c r="BS142" s="7"/>
      <c r="BT142" s="7"/>
    </row>
    <row r="143" spans="1:72">
      <c r="A143" s="16"/>
      <c r="B143" s="199"/>
      <c r="C143" s="161"/>
      <c r="D143" s="162"/>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513"/>
      <c r="AM143" s="150"/>
      <c r="AN143" s="150"/>
      <c r="AO143" s="509"/>
      <c r="AP143" s="296"/>
      <c r="AQ143" s="150"/>
      <c r="AR143" s="513"/>
      <c r="AS143" s="513"/>
      <c r="AT143" s="348"/>
      <c r="AU143" s="348"/>
      <c r="AV143" s="348"/>
      <c r="AW143" s="348"/>
      <c r="AX143" s="7"/>
      <c r="AY143" s="7"/>
      <c r="AZ143" s="7"/>
      <c r="BA143" s="7"/>
      <c r="BB143" s="7"/>
      <c r="BC143" s="7"/>
      <c r="BD143" s="7"/>
      <c r="BE143" s="7"/>
      <c r="BF143" s="7"/>
      <c r="BG143" s="7"/>
      <c r="BH143" s="7"/>
      <c r="BI143" s="7"/>
      <c r="BJ143" s="7"/>
      <c r="BK143" s="7"/>
      <c r="BL143" s="7"/>
      <c r="BM143" s="7"/>
      <c r="BN143" s="7"/>
      <c r="BO143" s="7"/>
      <c r="BP143" s="7"/>
      <c r="BQ143" s="7"/>
      <c r="BR143" s="7"/>
      <c r="BS143" s="7"/>
      <c r="BT143" s="7"/>
    </row>
    <row r="144" spans="1:72">
      <c r="A144" s="16"/>
      <c r="B144" s="199"/>
      <c r="C144" s="161"/>
      <c r="D144" s="162"/>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348"/>
      <c r="AM144" s="552"/>
      <c r="AN144" s="552"/>
      <c r="AO144" s="552"/>
      <c r="AP144" s="125"/>
      <c r="AQ144" s="552"/>
      <c r="AR144" s="348"/>
      <c r="AS144" s="348"/>
      <c r="AT144" s="348"/>
      <c r="AU144" s="348"/>
      <c r="AV144" s="348"/>
      <c r="AW144" s="348"/>
      <c r="AX144" s="7"/>
      <c r="AY144" s="7"/>
      <c r="AZ144" s="7"/>
      <c r="BA144" s="7"/>
      <c r="BB144" s="7"/>
      <c r="BC144" s="7"/>
      <c r="BD144" s="7"/>
      <c r="BE144" s="7"/>
      <c r="BF144" s="7"/>
      <c r="BG144" s="7"/>
      <c r="BH144" s="7"/>
      <c r="BI144" s="7"/>
      <c r="BJ144" s="7"/>
      <c r="BK144" s="7"/>
      <c r="BL144" s="7"/>
      <c r="BM144" s="7"/>
      <c r="BN144" s="7"/>
      <c r="BO144" s="7"/>
      <c r="BP144" s="7"/>
      <c r="BQ144" s="7"/>
      <c r="BR144" s="7"/>
      <c r="BS144" s="7"/>
      <c r="BT144" s="7"/>
    </row>
    <row r="145" spans="1:72">
      <c r="A145" s="16"/>
      <c r="B145" s="199"/>
      <c r="C145" s="17"/>
      <c r="D145" s="16"/>
      <c r="E145" s="7"/>
      <c r="F145" s="7"/>
      <c r="G145" s="7"/>
      <c r="H145" s="7"/>
      <c r="I145" s="7"/>
      <c r="J145" s="7"/>
      <c r="K145" s="7"/>
      <c r="L145" s="7"/>
      <c r="M145" s="7"/>
      <c r="N145" s="7"/>
      <c r="O145" s="7"/>
      <c r="P145" s="75"/>
      <c r="Q145" s="75"/>
      <c r="R145" s="160"/>
      <c r="S145" s="160"/>
      <c r="T145" s="75"/>
      <c r="U145" s="75"/>
      <c r="V145" s="75"/>
      <c r="W145" s="75"/>
      <c r="X145" s="75"/>
      <c r="Y145" s="75"/>
      <c r="Z145" s="75"/>
      <c r="AA145" s="75"/>
      <c r="AB145" s="75"/>
      <c r="AC145" s="75"/>
      <c r="AD145" s="75"/>
      <c r="AE145" s="75"/>
      <c r="AF145" s="75"/>
      <c r="AG145" s="75"/>
      <c r="AH145" s="75"/>
      <c r="AI145" s="75"/>
      <c r="AJ145" s="75"/>
      <c r="AK145" s="75"/>
      <c r="AL145" s="348"/>
      <c r="AM145" s="125"/>
      <c r="AN145" s="125"/>
      <c r="AO145" s="125"/>
      <c r="AP145" s="125"/>
      <c r="AQ145" s="125"/>
      <c r="AR145" s="348"/>
      <c r="AS145" s="348"/>
      <c r="AT145" s="348"/>
      <c r="AU145" s="348"/>
      <c r="AV145" s="348"/>
      <c r="AW145" s="348"/>
      <c r="AX145" s="7"/>
      <c r="AY145" s="7"/>
      <c r="AZ145" s="7"/>
      <c r="BA145" s="7"/>
      <c r="BB145" s="7"/>
      <c r="BC145" s="7"/>
      <c r="BD145" s="7"/>
      <c r="BE145" s="7"/>
      <c r="BF145" s="7"/>
      <c r="BG145" s="7"/>
      <c r="BH145" s="7"/>
      <c r="BI145" s="7"/>
      <c r="BJ145" s="7"/>
      <c r="BK145" s="7"/>
      <c r="BL145" s="7"/>
      <c r="BM145" s="7"/>
      <c r="BN145" s="7"/>
      <c r="BO145" s="7"/>
      <c r="BP145" s="7"/>
      <c r="BQ145" s="7"/>
      <c r="BR145" s="7"/>
      <c r="BS145" s="7"/>
      <c r="BT145" s="7"/>
    </row>
    <row r="146" spans="1:72">
      <c r="A146" s="16"/>
      <c r="B146" s="199"/>
      <c r="C146" s="17"/>
      <c r="D146" s="16"/>
      <c r="E146" s="7"/>
      <c r="F146" s="7"/>
      <c r="G146" s="7"/>
      <c r="H146" s="7"/>
      <c r="I146" s="7"/>
      <c r="J146" s="7"/>
      <c r="K146" s="7"/>
      <c r="L146" s="7"/>
      <c r="M146" s="7"/>
      <c r="N146" s="7"/>
      <c r="O146" s="7"/>
      <c r="P146" s="7"/>
      <c r="Q146" s="7"/>
      <c r="R146" s="165"/>
      <c r="S146" s="165"/>
      <c r="T146" s="7"/>
      <c r="U146" s="7"/>
      <c r="V146" s="7"/>
      <c r="W146" s="7"/>
      <c r="X146" s="7"/>
      <c r="Y146" s="7"/>
      <c r="Z146" s="7"/>
      <c r="AA146" s="7"/>
      <c r="AB146" s="7"/>
      <c r="AC146" s="7"/>
      <c r="AD146" s="7"/>
      <c r="AE146" s="7"/>
      <c r="AF146" s="7"/>
      <c r="AG146" s="7"/>
      <c r="AH146" s="7"/>
      <c r="AI146" s="7"/>
      <c r="AJ146" s="7"/>
      <c r="AK146" s="7"/>
      <c r="AL146" s="348"/>
      <c r="AM146" s="125"/>
      <c r="AN146" s="125"/>
      <c r="AO146" s="125"/>
      <c r="AP146" s="125"/>
      <c r="AQ146" s="125"/>
      <c r="AR146" s="348"/>
      <c r="AS146" s="348"/>
      <c r="AT146" s="348"/>
      <c r="AU146" s="348"/>
      <c r="AV146" s="348"/>
      <c r="AW146" s="348"/>
      <c r="AX146" s="7"/>
      <c r="AY146" s="7"/>
      <c r="AZ146" s="7"/>
      <c r="BA146" s="7"/>
      <c r="BB146" s="7"/>
      <c r="BC146" s="7"/>
      <c r="BD146" s="7"/>
      <c r="BE146" s="7"/>
      <c r="BF146" s="7"/>
      <c r="BG146" s="7"/>
      <c r="BH146" s="7"/>
      <c r="BI146" s="7"/>
      <c r="BJ146" s="7"/>
      <c r="BK146" s="7"/>
      <c r="BL146" s="7"/>
      <c r="BM146" s="7"/>
      <c r="BN146" s="7"/>
      <c r="BO146" s="7"/>
      <c r="BP146" s="7"/>
      <c r="BQ146" s="7"/>
      <c r="BR146" s="7"/>
      <c r="BS146" s="7"/>
      <c r="BT146" s="7"/>
    </row>
    <row r="147" spans="1:72">
      <c r="A147" s="16"/>
      <c r="B147" s="199"/>
      <c r="C147" s="17"/>
      <c r="D147" s="16"/>
      <c r="E147" s="7"/>
      <c r="F147" s="7"/>
      <c r="G147" s="7"/>
      <c r="H147" s="7"/>
      <c r="I147" s="7"/>
      <c r="J147" s="7"/>
      <c r="K147" s="7"/>
      <c r="L147" s="7"/>
      <c r="M147" s="7"/>
      <c r="N147" s="7"/>
      <c r="O147" s="7"/>
      <c r="P147" s="7"/>
      <c r="Q147" s="7"/>
      <c r="R147" s="165"/>
      <c r="S147" s="165"/>
      <c r="T147" s="7"/>
      <c r="U147" s="7"/>
      <c r="V147" s="7"/>
      <c r="W147" s="7"/>
      <c r="X147" s="7"/>
      <c r="Y147" s="7"/>
      <c r="Z147" s="7"/>
      <c r="AA147" s="7"/>
      <c r="AB147" s="7"/>
      <c r="AC147" s="7"/>
      <c r="AD147" s="7"/>
      <c r="AE147" s="7"/>
      <c r="AF147" s="7"/>
      <c r="AG147" s="7"/>
      <c r="AH147" s="7"/>
      <c r="AI147" s="7"/>
      <c r="AJ147" s="7"/>
      <c r="AK147" s="7"/>
      <c r="AL147" s="348"/>
      <c r="AM147" s="125"/>
      <c r="AN147" s="125"/>
      <c r="AO147" s="125"/>
      <c r="AP147" s="125"/>
      <c r="AQ147" s="125"/>
      <c r="AR147" s="348"/>
      <c r="AS147" s="348"/>
      <c r="AT147" s="348"/>
      <c r="AU147" s="348"/>
      <c r="AV147" s="348"/>
      <c r="AW147" s="511"/>
      <c r="AZ147" s="7"/>
      <c r="BA147" s="7"/>
      <c r="BB147" s="7"/>
      <c r="BC147" s="7"/>
      <c r="BD147" s="7"/>
      <c r="BE147" s="7"/>
      <c r="BF147" s="7"/>
      <c r="BG147" s="7"/>
      <c r="BH147" s="7"/>
      <c r="BI147" s="7"/>
      <c r="BJ147" s="7"/>
      <c r="BK147" s="7"/>
      <c r="BL147" s="7"/>
      <c r="BM147" s="7"/>
      <c r="BN147" s="7"/>
      <c r="BO147" s="7"/>
      <c r="BP147" s="7"/>
      <c r="BQ147" s="7"/>
      <c r="BR147" s="7"/>
      <c r="BS147" s="7"/>
      <c r="BT147" s="7"/>
    </row>
    <row r="148" spans="1:72">
      <c r="A148" s="24"/>
      <c r="B148" s="29"/>
      <c r="C148" s="17"/>
      <c r="D148" s="16"/>
      <c r="E148" s="7"/>
      <c r="F148" s="7"/>
      <c r="G148" s="7"/>
      <c r="H148" s="7"/>
      <c r="I148" s="7"/>
      <c r="J148" s="7"/>
      <c r="K148" s="7"/>
      <c r="L148" s="7"/>
      <c r="M148" s="7"/>
      <c r="N148" s="7"/>
      <c r="O148" s="7"/>
      <c r="P148" s="7"/>
      <c r="Q148" s="7"/>
      <c r="R148" s="165"/>
      <c r="S148" s="165"/>
      <c r="T148" s="7"/>
      <c r="U148" s="7"/>
      <c r="V148" s="7"/>
      <c r="W148" s="7"/>
      <c r="X148" s="7"/>
      <c r="Y148" s="7"/>
      <c r="Z148" s="7"/>
      <c r="AA148" s="7"/>
      <c r="AB148" s="7"/>
      <c r="AC148" s="7"/>
      <c r="AD148" s="7"/>
      <c r="AE148" s="7"/>
      <c r="AF148" s="7"/>
      <c r="AG148" s="7"/>
      <c r="AH148" s="7"/>
      <c r="AI148" s="7"/>
      <c r="AJ148" s="7"/>
      <c r="AK148" s="7"/>
      <c r="AL148" s="348"/>
      <c r="AM148" s="125"/>
      <c r="AN148" s="125"/>
      <c r="AO148" s="125"/>
      <c r="AP148" s="125"/>
      <c r="AQ148" s="125"/>
      <c r="AR148" s="348"/>
      <c r="AS148" s="348"/>
      <c r="AT148" s="348"/>
      <c r="AU148" s="348"/>
      <c r="AV148" s="348"/>
      <c r="AW148" s="511"/>
    </row>
    <row r="149" spans="1:72">
      <c r="A149" s="24"/>
      <c r="B149" s="29"/>
      <c r="C149" s="17"/>
      <c r="D149" s="16"/>
      <c r="E149" s="7"/>
      <c r="F149" s="7"/>
      <c r="G149" s="7"/>
      <c r="H149" s="7"/>
      <c r="I149" s="7"/>
      <c r="J149" s="7"/>
      <c r="K149" s="7"/>
      <c r="L149" s="7"/>
      <c r="M149" s="7"/>
      <c r="N149" s="7"/>
      <c r="O149" s="7"/>
      <c r="P149" s="7"/>
      <c r="Q149" s="7"/>
      <c r="R149" s="165"/>
      <c r="S149" s="165"/>
      <c r="T149" s="7"/>
      <c r="U149" s="7"/>
      <c r="V149" s="7"/>
      <c r="W149" s="7"/>
      <c r="X149" s="7"/>
      <c r="Y149" s="7"/>
      <c r="Z149" s="7"/>
      <c r="AA149" s="7"/>
      <c r="AB149" s="7"/>
      <c r="AC149" s="7"/>
      <c r="AD149" s="7"/>
      <c r="AE149" s="7"/>
      <c r="AF149" s="7"/>
      <c r="AG149" s="7"/>
      <c r="AH149" s="7"/>
      <c r="AI149" s="7"/>
      <c r="AJ149" s="7"/>
      <c r="AK149" s="7"/>
      <c r="AL149" s="348"/>
      <c r="AM149" s="125"/>
      <c r="AN149" s="125"/>
      <c r="AO149" s="125"/>
      <c r="AP149" s="125"/>
      <c r="AQ149" s="125"/>
      <c r="AR149" s="348"/>
      <c r="AS149" s="348"/>
      <c r="AT149" s="348"/>
      <c r="AU149" s="348"/>
      <c r="AV149" s="348"/>
      <c r="AW149" s="511"/>
    </row>
    <row r="150" spans="1:72">
      <c r="A150" s="24"/>
      <c r="B150" s="29"/>
      <c r="C150" s="17"/>
      <c r="D150" s="16"/>
      <c r="E150" s="7"/>
      <c r="F150" s="7"/>
      <c r="G150" s="7"/>
      <c r="H150" s="7"/>
      <c r="I150" s="7"/>
      <c r="J150" s="7"/>
      <c r="K150" s="7"/>
      <c r="L150" s="7"/>
      <c r="M150" s="7"/>
      <c r="N150" s="7"/>
      <c r="O150" s="7"/>
      <c r="P150" s="7"/>
      <c r="Q150" s="7"/>
      <c r="R150" s="165"/>
      <c r="S150" s="165"/>
      <c r="T150" s="7"/>
      <c r="U150" s="7"/>
      <c r="V150" s="7"/>
      <c r="W150" s="7"/>
      <c r="X150" s="7"/>
      <c r="Y150" s="7"/>
      <c r="Z150" s="7"/>
      <c r="AA150" s="7"/>
      <c r="AB150" s="7"/>
      <c r="AC150" s="7"/>
      <c r="AD150" s="7"/>
      <c r="AE150" s="7"/>
      <c r="AF150" s="7"/>
      <c r="AG150" s="7"/>
      <c r="AH150" s="7"/>
      <c r="AI150" s="7"/>
      <c r="AJ150" s="7"/>
      <c r="AK150" s="7"/>
      <c r="AL150" s="348"/>
      <c r="AM150" s="125"/>
      <c r="AN150" s="125"/>
      <c r="AO150" s="125"/>
      <c r="AP150" s="125"/>
      <c r="AQ150" s="125"/>
      <c r="AR150" s="348"/>
      <c r="AS150" s="348"/>
      <c r="AT150" s="348"/>
      <c r="AU150" s="348"/>
      <c r="AV150" s="348"/>
      <c r="AW150" s="511"/>
    </row>
    <row r="151" spans="1:72">
      <c r="A151" s="24"/>
      <c r="B151" s="29"/>
      <c r="C151" s="17"/>
      <c r="D151" s="16"/>
      <c r="E151" s="7"/>
      <c r="F151" s="7"/>
      <c r="G151" s="7"/>
      <c r="H151" s="7"/>
      <c r="I151" s="7"/>
      <c r="J151" s="7"/>
      <c r="K151" s="7"/>
      <c r="L151" s="7"/>
      <c r="M151" s="7"/>
      <c r="N151" s="7"/>
      <c r="O151" s="7"/>
      <c r="P151" s="7"/>
      <c r="Q151" s="7"/>
      <c r="R151" s="165"/>
      <c r="S151" s="165"/>
      <c r="T151" s="7"/>
      <c r="U151" s="7"/>
      <c r="V151" s="7"/>
      <c r="W151" s="7"/>
      <c r="X151" s="7"/>
      <c r="Y151" s="7"/>
      <c r="Z151" s="7"/>
      <c r="AA151" s="7"/>
      <c r="AB151" s="7"/>
      <c r="AC151" s="7"/>
      <c r="AD151" s="7"/>
      <c r="AE151" s="7"/>
      <c r="AF151" s="7"/>
      <c r="AG151" s="7"/>
      <c r="AH151" s="7"/>
      <c r="AI151" s="7"/>
      <c r="AJ151" s="7"/>
      <c r="AK151" s="7"/>
      <c r="AL151" s="348"/>
      <c r="AM151" s="125"/>
      <c r="AN151" s="125"/>
      <c r="AO151" s="125"/>
      <c r="AP151" s="125"/>
      <c r="AQ151" s="125"/>
      <c r="AR151" s="348"/>
      <c r="AS151" s="348"/>
      <c r="AT151" s="348"/>
      <c r="AU151" s="348"/>
      <c r="AV151" s="348"/>
      <c r="AW151" s="511"/>
    </row>
    <row r="152" spans="1:72">
      <c r="A152" s="24"/>
      <c r="B152" s="29"/>
      <c r="C152" s="17"/>
      <c r="D152" s="16"/>
      <c r="E152" s="7"/>
      <c r="F152" s="7"/>
      <c r="G152" s="7"/>
      <c r="H152" s="7"/>
      <c r="I152" s="7"/>
      <c r="J152" s="7"/>
      <c r="K152" s="7"/>
      <c r="L152" s="7"/>
      <c r="M152" s="7"/>
      <c r="N152" s="7"/>
      <c r="O152" s="7"/>
      <c r="P152" s="7"/>
      <c r="Q152" s="7"/>
      <c r="R152" s="165"/>
      <c r="S152" s="165"/>
      <c r="T152" s="7"/>
      <c r="U152" s="7"/>
      <c r="V152" s="7"/>
      <c r="W152" s="7"/>
      <c r="X152" s="7"/>
      <c r="Y152" s="7"/>
      <c r="Z152" s="7"/>
      <c r="AA152" s="7"/>
      <c r="AB152" s="7"/>
      <c r="AC152" s="7"/>
      <c r="AD152" s="7"/>
      <c r="AE152" s="7"/>
      <c r="AF152" s="7"/>
      <c r="AG152" s="7"/>
      <c r="AH152" s="7"/>
      <c r="AI152" s="7"/>
      <c r="AJ152" s="7"/>
      <c r="AK152" s="7"/>
      <c r="AL152" s="348"/>
      <c r="AM152" s="125"/>
      <c r="AN152" s="125"/>
      <c r="AO152" s="125"/>
      <c r="AP152" s="125"/>
      <c r="AQ152" s="125"/>
      <c r="AR152" s="348"/>
      <c r="AS152" s="348"/>
      <c r="AT152" s="348"/>
      <c r="AU152" s="348"/>
      <c r="AV152" s="348"/>
      <c r="AW152" s="511"/>
    </row>
    <row r="153" spans="1:72">
      <c r="A153" s="24"/>
      <c r="B153" s="29"/>
      <c r="C153" s="17"/>
      <c r="D153" s="16"/>
      <c r="E153" s="7"/>
      <c r="F153" s="7"/>
      <c r="G153" s="7"/>
      <c r="H153" s="7"/>
      <c r="I153" s="7"/>
      <c r="J153" s="7"/>
      <c r="K153" s="7"/>
      <c r="L153" s="7"/>
      <c r="M153" s="7"/>
      <c r="N153" s="7"/>
      <c r="O153" s="7"/>
      <c r="P153" s="7"/>
      <c r="Q153" s="7"/>
      <c r="R153" s="165"/>
      <c r="S153" s="165"/>
      <c r="T153" s="7"/>
      <c r="U153" s="7"/>
      <c r="V153" s="7"/>
      <c r="W153" s="7"/>
      <c r="X153" s="7"/>
      <c r="Y153" s="7"/>
      <c r="Z153" s="7"/>
      <c r="AA153" s="7"/>
      <c r="AB153" s="7"/>
      <c r="AC153" s="7"/>
      <c r="AD153" s="7"/>
      <c r="AE153" s="7"/>
      <c r="AF153" s="7"/>
      <c r="AG153" s="7"/>
      <c r="AH153" s="7"/>
      <c r="AI153" s="7"/>
      <c r="AJ153" s="7"/>
      <c r="AK153" s="7"/>
      <c r="AL153" s="348"/>
      <c r="AM153" s="125"/>
      <c r="AN153" s="125"/>
      <c r="AO153" s="125"/>
      <c r="AP153" s="125"/>
      <c r="AQ153" s="125"/>
      <c r="AR153" s="348"/>
      <c r="AS153" s="348"/>
      <c r="AT153" s="348"/>
      <c r="AU153" s="348"/>
      <c r="AV153" s="348"/>
      <c r="AW153" s="511"/>
    </row>
    <row r="154" spans="1:72">
      <c r="A154" s="24"/>
      <c r="B154" s="29"/>
      <c r="C154" s="17"/>
      <c r="D154" s="16"/>
      <c r="E154" s="7"/>
      <c r="F154" s="7"/>
      <c r="G154" s="7"/>
      <c r="H154" s="7"/>
      <c r="I154" s="7"/>
      <c r="J154" s="7"/>
      <c r="K154" s="7"/>
      <c r="L154" s="7"/>
      <c r="M154" s="7"/>
      <c r="N154" s="7"/>
      <c r="O154" s="7"/>
      <c r="P154" s="7"/>
      <c r="Q154" s="7"/>
      <c r="R154" s="165"/>
      <c r="S154" s="165"/>
      <c r="T154" s="7"/>
      <c r="U154" s="7"/>
      <c r="V154" s="7"/>
      <c r="W154" s="7"/>
      <c r="X154" s="7"/>
      <c r="Y154" s="7"/>
      <c r="Z154" s="7"/>
      <c r="AA154" s="7"/>
      <c r="AB154" s="7"/>
      <c r="AC154" s="7"/>
      <c r="AD154" s="7"/>
      <c r="AE154" s="7"/>
      <c r="AF154" s="7"/>
      <c r="AG154" s="7"/>
      <c r="AH154" s="7"/>
      <c r="AI154" s="7"/>
      <c r="AJ154" s="7"/>
      <c r="AK154" s="7"/>
      <c r="AL154" s="348"/>
      <c r="AM154" s="125"/>
      <c r="AN154" s="125"/>
      <c r="AO154" s="125"/>
      <c r="AP154" s="125"/>
      <c r="AQ154" s="125"/>
      <c r="AR154" s="348"/>
      <c r="AS154" s="348"/>
      <c r="AT154" s="348"/>
      <c r="AU154" s="348"/>
      <c r="AV154" s="348"/>
      <c r="AW154" s="511"/>
    </row>
    <row r="155" spans="1:72">
      <c r="A155" s="24"/>
      <c r="B155" s="29"/>
      <c r="C155" s="17"/>
      <c r="D155" s="16"/>
      <c r="E155" s="7"/>
      <c r="F155" s="7"/>
      <c r="G155" s="7"/>
      <c r="H155" s="7"/>
      <c r="I155" s="7"/>
      <c r="J155" s="7"/>
      <c r="K155" s="7"/>
      <c r="L155" s="7"/>
      <c r="M155" s="7"/>
      <c r="N155" s="7"/>
      <c r="O155" s="7"/>
      <c r="P155" s="7"/>
      <c r="Q155" s="7"/>
      <c r="R155" s="165"/>
      <c r="S155" s="165"/>
      <c r="T155" s="7"/>
      <c r="U155" s="7"/>
      <c r="V155" s="7"/>
      <c r="W155" s="7"/>
      <c r="X155" s="7"/>
      <c r="Y155" s="7"/>
      <c r="Z155" s="7"/>
      <c r="AA155" s="7"/>
      <c r="AB155" s="7"/>
      <c r="AC155" s="7"/>
      <c r="AD155" s="7"/>
      <c r="AE155" s="7"/>
      <c r="AF155" s="7"/>
      <c r="AG155" s="7"/>
      <c r="AH155" s="7"/>
      <c r="AI155" s="7"/>
      <c r="AJ155" s="7"/>
      <c r="AK155" s="7"/>
      <c r="AL155" s="348"/>
      <c r="AM155" s="125"/>
      <c r="AN155" s="125"/>
      <c r="AO155" s="125"/>
      <c r="AP155" s="125"/>
      <c r="AQ155" s="125"/>
      <c r="AR155" s="348"/>
      <c r="AS155" s="348"/>
      <c r="AT155" s="348"/>
      <c r="AU155" s="348"/>
      <c r="AV155" s="348"/>
      <c r="AW155" s="511"/>
    </row>
    <row r="156" spans="1:72">
      <c r="A156" s="24"/>
      <c r="B156" s="29"/>
      <c r="C156" s="17"/>
      <c r="D156" s="16"/>
      <c r="E156" s="7"/>
      <c r="F156" s="7"/>
      <c r="G156" s="7"/>
      <c r="H156" s="7"/>
      <c r="I156" s="7"/>
      <c r="J156" s="7"/>
      <c r="K156" s="7"/>
      <c r="L156" s="7"/>
      <c r="M156" s="7"/>
      <c r="N156" s="7"/>
      <c r="O156" s="7"/>
      <c r="P156" s="7"/>
      <c r="Q156" s="7"/>
      <c r="R156" s="165"/>
      <c r="S156" s="165"/>
      <c r="T156" s="7"/>
      <c r="U156" s="7"/>
      <c r="V156" s="7"/>
      <c r="W156" s="7"/>
      <c r="X156" s="7"/>
      <c r="Y156" s="7"/>
      <c r="Z156" s="7"/>
      <c r="AA156" s="7"/>
      <c r="AB156" s="7"/>
      <c r="AC156" s="7"/>
      <c r="AD156" s="7"/>
      <c r="AE156" s="7"/>
      <c r="AF156" s="7"/>
      <c r="AG156" s="7"/>
      <c r="AH156" s="7"/>
      <c r="AI156" s="7"/>
      <c r="AJ156" s="7"/>
      <c r="AK156" s="7"/>
      <c r="AL156" s="348"/>
      <c r="AM156" s="552"/>
      <c r="AN156" s="552"/>
      <c r="AO156" s="552"/>
      <c r="AP156" s="552"/>
      <c r="AQ156" s="552"/>
      <c r="AR156" s="348"/>
      <c r="AS156" s="348"/>
      <c r="AT156" s="348"/>
      <c r="AU156" s="348"/>
      <c r="AV156" s="348"/>
      <c r="AW156" s="511"/>
    </row>
    <row r="157" spans="1:72">
      <c r="A157" s="24"/>
      <c r="B157" s="29"/>
      <c r="C157" s="17"/>
      <c r="D157" s="16"/>
      <c r="E157" s="7"/>
      <c r="F157" s="7"/>
      <c r="G157" s="7"/>
      <c r="H157" s="7"/>
      <c r="I157" s="7"/>
      <c r="J157" s="7"/>
      <c r="K157" s="7"/>
      <c r="L157" s="7"/>
      <c r="M157" s="7"/>
      <c r="N157" s="7"/>
      <c r="O157" s="7"/>
      <c r="P157" s="7"/>
      <c r="Q157" s="7"/>
      <c r="R157" s="165"/>
      <c r="S157" s="165"/>
      <c r="T157" s="7"/>
      <c r="U157" s="7"/>
      <c r="V157" s="7"/>
      <c r="W157" s="7"/>
      <c r="X157" s="7"/>
      <c r="Y157" s="7"/>
      <c r="Z157" s="7"/>
      <c r="AA157" s="7"/>
      <c r="AB157" s="7"/>
      <c r="AC157" s="7"/>
      <c r="AD157" s="7"/>
      <c r="AE157" s="7"/>
      <c r="AF157" s="7"/>
      <c r="AG157" s="7"/>
      <c r="AH157" s="7"/>
      <c r="AI157" s="7"/>
      <c r="AJ157" s="7"/>
      <c r="AK157" s="7"/>
      <c r="AL157" s="348"/>
      <c r="AM157" s="125"/>
      <c r="AN157" s="125"/>
      <c r="AO157" s="125"/>
      <c r="AP157" s="125"/>
      <c r="AQ157" s="125"/>
      <c r="AR157" s="348"/>
      <c r="AS157" s="348"/>
      <c r="AT157" s="348"/>
      <c r="AU157" s="348"/>
      <c r="AV157" s="348"/>
      <c r="AW157" s="511"/>
    </row>
    <row r="158" spans="1:72">
      <c r="A158" s="24"/>
      <c r="B158" s="29"/>
      <c r="C158" s="17"/>
      <c r="D158" s="16"/>
      <c r="E158" s="7"/>
      <c r="F158" s="7"/>
      <c r="G158" s="7"/>
      <c r="H158" s="7"/>
      <c r="I158" s="7"/>
      <c r="J158" s="7"/>
      <c r="K158" s="7"/>
      <c r="L158" s="7"/>
      <c r="M158" s="7"/>
      <c r="N158" s="7"/>
      <c r="O158" s="7"/>
      <c r="P158" s="7"/>
      <c r="Q158" s="7"/>
      <c r="R158" s="165"/>
      <c r="S158" s="165"/>
      <c r="T158" s="7"/>
      <c r="U158" s="7"/>
      <c r="V158" s="7"/>
      <c r="W158" s="7"/>
      <c r="X158" s="7"/>
      <c r="Y158" s="7"/>
      <c r="Z158" s="7"/>
      <c r="AA158" s="7"/>
      <c r="AB158" s="7"/>
      <c r="AC158" s="7"/>
      <c r="AD158" s="7"/>
      <c r="AE158" s="7"/>
      <c r="AF158" s="7"/>
      <c r="AG158" s="7"/>
      <c r="AH158" s="7"/>
      <c r="AI158" s="7"/>
      <c r="AJ158" s="7"/>
      <c r="AK158" s="7"/>
      <c r="AL158" s="7"/>
      <c r="AM158" s="125"/>
      <c r="AN158" s="125"/>
      <c r="AO158" s="125"/>
      <c r="AP158" s="125"/>
      <c r="AQ158" s="125"/>
      <c r="AR158" s="7"/>
      <c r="AS158" s="7"/>
      <c r="AT158" s="7"/>
      <c r="AU158" s="7"/>
      <c r="AV158" s="7"/>
    </row>
    <row r="159" spans="1:72">
      <c r="A159" s="24"/>
      <c r="B159" s="29"/>
      <c r="C159" s="17"/>
      <c r="D159" s="16"/>
      <c r="E159" s="7"/>
      <c r="F159" s="7"/>
      <c r="G159" s="7"/>
      <c r="H159" s="7"/>
      <c r="I159" s="7"/>
      <c r="J159" s="7"/>
      <c r="K159" s="7"/>
      <c r="L159" s="7"/>
      <c r="M159" s="7"/>
      <c r="N159" s="7"/>
      <c r="O159" s="7"/>
      <c r="P159" s="7"/>
      <c r="Q159" s="7"/>
      <c r="R159" s="165"/>
      <c r="S159" s="165"/>
      <c r="T159" s="7"/>
      <c r="U159" s="7"/>
      <c r="V159" s="7"/>
      <c r="W159" s="7"/>
      <c r="X159" s="7"/>
      <c r="Y159" s="7"/>
      <c r="Z159" s="7"/>
      <c r="AA159" s="7"/>
      <c r="AB159" s="7"/>
      <c r="AC159" s="7"/>
      <c r="AD159" s="7"/>
      <c r="AE159" s="7"/>
      <c r="AF159" s="7"/>
      <c r="AG159" s="7"/>
      <c r="AH159" s="7"/>
      <c r="AI159" s="7"/>
      <c r="AJ159" s="7"/>
      <c r="AK159" s="7"/>
      <c r="AL159" s="7"/>
      <c r="AM159" s="125"/>
      <c r="AN159" s="125"/>
      <c r="AO159" s="125"/>
      <c r="AP159" s="125"/>
      <c r="AQ159" s="125"/>
      <c r="AR159" s="7"/>
      <c r="AS159" s="7"/>
      <c r="AT159" s="7"/>
      <c r="AU159" s="7"/>
      <c r="AV159" s="7"/>
    </row>
    <row r="160" spans="1:72">
      <c r="A160" s="24"/>
      <c r="B160" s="29"/>
      <c r="C160" s="17"/>
      <c r="D160" s="16"/>
      <c r="E160" s="7"/>
      <c r="F160" s="7"/>
      <c r="G160" s="7"/>
      <c r="H160" s="7"/>
      <c r="I160" s="7"/>
      <c r="J160" s="7"/>
      <c r="K160" s="7"/>
      <c r="L160" s="7"/>
      <c r="M160" s="7"/>
      <c r="N160" s="7"/>
      <c r="O160" s="7"/>
      <c r="P160" s="7"/>
      <c r="Q160" s="7"/>
      <c r="R160" s="165"/>
      <c r="S160" s="165"/>
      <c r="T160" s="7"/>
      <c r="U160" s="7"/>
      <c r="V160" s="7"/>
      <c r="W160" s="7"/>
      <c r="X160" s="7"/>
      <c r="Y160" s="7"/>
      <c r="Z160" s="7"/>
      <c r="AA160" s="7"/>
      <c r="AB160" s="7"/>
      <c r="AC160" s="7"/>
      <c r="AD160" s="7"/>
      <c r="AE160" s="7"/>
      <c r="AF160" s="7"/>
      <c r="AG160" s="7"/>
      <c r="AH160" s="7"/>
      <c r="AI160" s="7"/>
      <c r="AJ160" s="7"/>
      <c r="AK160" s="7"/>
      <c r="AL160" s="7"/>
      <c r="AM160" s="8"/>
      <c r="AN160" s="8"/>
      <c r="AO160" s="8"/>
      <c r="AP160" s="8"/>
      <c r="AQ160" s="8"/>
      <c r="AR160" s="7"/>
      <c r="AS160" s="7"/>
      <c r="AT160" s="7"/>
      <c r="AU160" s="7"/>
      <c r="AV160" s="7"/>
    </row>
    <row r="161" spans="1:43">
      <c r="A161" s="24"/>
      <c r="B161" s="29"/>
      <c r="C161" s="17"/>
      <c r="D161" s="16"/>
      <c r="E161" s="7"/>
      <c r="F161" s="7"/>
      <c r="G161" s="7"/>
      <c r="H161" s="7"/>
      <c r="I161" s="7"/>
      <c r="J161" s="7"/>
      <c r="K161" s="7"/>
      <c r="L161" s="7"/>
      <c r="M161" s="7"/>
      <c r="N161" s="7"/>
      <c r="O161" s="7"/>
      <c r="P161" s="7"/>
      <c r="Q161" s="7"/>
      <c r="R161" s="165"/>
      <c r="S161" s="165"/>
      <c r="T161" s="7"/>
      <c r="U161" s="7"/>
      <c r="V161" s="7"/>
      <c r="W161" s="7"/>
      <c r="X161" s="7"/>
      <c r="Y161" s="7"/>
      <c r="Z161" s="7"/>
      <c r="AA161" s="7"/>
      <c r="AB161" s="7"/>
      <c r="AC161" s="7"/>
      <c r="AD161" s="7"/>
      <c r="AE161" s="7"/>
      <c r="AF161" s="7"/>
      <c r="AG161" s="7"/>
      <c r="AH161" s="7"/>
      <c r="AI161" s="7"/>
      <c r="AJ161" s="7"/>
      <c r="AK161" s="7"/>
      <c r="AM161" s="2"/>
      <c r="AN161" s="2"/>
      <c r="AO161" s="2"/>
      <c r="AP161" s="2"/>
      <c r="AQ161" s="2"/>
    </row>
    <row r="162" spans="1:43">
      <c r="A162" s="24"/>
      <c r="B162" s="29"/>
      <c r="C162" s="25"/>
      <c r="D162" s="24"/>
      <c r="H162" s="1"/>
      <c r="AM162" s="2"/>
      <c r="AN162" s="2"/>
      <c r="AO162" s="2"/>
      <c r="AP162" s="2"/>
      <c r="AQ162" s="2"/>
    </row>
    <row r="163" spans="1:43">
      <c r="A163" s="24"/>
      <c r="B163" s="29"/>
      <c r="C163" s="25"/>
      <c r="D163" s="24"/>
      <c r="H163" s="1"/>
      <c r="AM163" s="2"/>
      <c r="AN163" s="2"/>
      <c r="AO163" s="2"/>
      <c r="AP163" s="2"/>
      <c r="AQ163" s="2"/>
    </row>
    <row r="164" spans="1:43">
      <c r="A164" s="24"/>
      <c r="B164" s="29"/>
      <c r="C164" s="25"/>
      <c r="D164" s="24"/>
      <c r="H164" s="1"/>
      <c r="AM164" s="2"/>
      <c r="AN164" s="2"/>
      <c r="AO164" s="2"/>
      <c r="AP164" s="2"/>
      <c r="AQ164" s="2"/>
    </row>
    <row r="165" spans="1:43">
      <c r="A165" s="24"/>
      <c r="B165" s="29"/>
      <c r="C165" s="25"/>
      <c r="D165" s="24"/>
      <c r="H165" s="1"/>
      <c r="AM165" s="2"/>
      <c r="AN165" s="2"/>
      <c r="AO165" s="2"/>
      <c r="AP165" s="2"/>
      <c r="AQ165" s="2"/>
    </row>
    <row r="166" spans="1:43">
      <c r="A166" s="24"/>
      <c r="B166" s="29"/>
      <c r="C166" s="25"/>
      <c r="D166" s="24"/>
      <c r="H166" s="1"/>
      <c r="AM166" s="2"/>
      <c r="AN166" s="2"/>
      <c r="AO166" s="2"/>
      <c r="AP166" s="2"/>
      <c r="AQ166" s="2"/>
    </row>
    <row r="167" spans="1:43">
      <c r="A167" s="24"/>
      <c r="B167" s="29"/>
      <c r="C167" s="25"/>
      <c r="D167" s="24"/>
      <c r="H167" s="1"/>
      <c r="AM167" s="2"/>
      <c r="AN167" s="2"/>
      <c r="AO167" s="2"/>
      <c r="AP167" s="2"/>
      <c r="AQ167" s="2"/>
    </row>
    <row r="168" spans="1:43">
      <c r="A168" s="24"/>
      <c r="B168" s="29"/>
      <c r="C168" s="25"/>
      <c r="D168" s="24"/>
      <c r="H168" s="1"/>
    </row>
    <row r="169" spans="1:43">
      <c r="A169" s="24"/>
      <c r="B169" s="29"/>
      <c r="C169" s="25"/>
      <c r="D169" s="24"/>
      <c r="H169" s="1"/>
    </row>
    <row r="239" spans="1:8">
      <c r="A239" s="24"/>
      <c r="B239" s="29"/>
      <c r="C239" s="25"/>
      <c r="D239" s="24"/>
      <c r="H239" s="1"/>
    </row>
    <row r="240" spans="1:8">
      <c r="A240" s="24"/>
      <c r="B240" s="29"/>
      <c r="C240" s="25"/>
      <c r="D240" s="24"/>
      <c r="H240" s="1"/>
    </row>
    <row r="241" spans="1:8">
      <c r="A241" s="24"/>
      <c r="B241" s="29"/>
      <c r="C241" s="25"/>
      <c r="D241" s="24"/>
      <c r="H241" s="1"/>
    </row>
    <row r="242" spans="1:8">
      <c r="A242" s="24"/>
      <c r="B242" s="29"/>
      <c r="C242" s="25"/>
      <c r="D242" s="24"/>
      <c r="H242" s="1"/>
    </row>
    <row r="259" spans="2:8" ht="13.5" customHeight="1">
      <c r="B259" s="1"/>
      <c r="C259" s="1"/>
      <c r="H259" s="1"/>
    </row>
  </sheetData>
  <sheetProtection password="D779" sheet="1" objects="1" scenarios="1"/>
  <mergeCells count="32">
    <mergeCell ref="C6:D6"/>
    <mergeCell ref="C1:D1"/>
    <mergeCell ref="C2:D2"/>
    <mergeCell ref="C3:D3"/>
    <mergeCell ref="C4:D4"/>
    <mergeCell ref="C5:D5"/>
    <mergeCell ref="C7:D7"/>
    <mergeCell ref="C8:D8"/>
    <mergeCell ref="C9:D9"/>
    <mergeCell ref="Y10:Z10"/>
    <mergeCell ref="AA10:AB10"/>
    <mergeCell ref="A79:D79"/>
    <mergeCell ref="A80:D80"/>
    <mergeCell ref="A81:D81"/>
    <mergeCell ref="A82:D82"/>
    <mergeCell ref="A83:D83"/>
    <mergeCell ref="AL1:AZ3"/>
    <mergeCell ref="A91:D91"/>
    <mergeCell ref="A85:D85"/>
    <mergeCell ref="A86:D86"/>
    <mergeCell ref="A87:D87"/>
    <mergeCell ref="A88:D88"/>
    <mergeCell ref="A89:D89"/>
    <mergeCell ref="A90:D90"/>
    <mergeCell ref="A84:D84"/>
    <mergeCell ref="AE10:AF10"/>
    <mergeCell ref="AG10:AH10"/>
    <mergeCell ref="AI10:AJ10"/>
    <mergeCell ref="A76:D76"/>
    <mergeCell ref="A77:D77"/>
    <mergeCell ref="A78:D78"/>
    <mergeCell ref="AC10:AD10"/>
  </mergeCells>
  <conditionalFormatting sqref="C16 C26 C35 C38 C50 G62 C11 C62">
    <cfRule type="cellIs" dxfId="1" priority="13" operator="equal">
      <formula>"Bezeichnung eintragen"</formula>
    </cfRule>
  </conditionalFormatting>
  <conditionalFormatting sqref="C4:D4">
    <cfRule type="cellIs" dxfId="0" priority="12" operator="equal">
      <formula>0</formula>
    </cfRule>
  </conditionalFormatting>
  <dataValidations count="6">
    <dataValidation type="list" allowBlank="1" showInputMessage="1" showErrorMessage="1" sqref="C39 C51" xr:uid="{00000000-0002-0000-0300-000000000000}">
      <formula1>"Ja,Nein,Arbeitsplan"</formula1>
    </dataValidation>
    <dataValidation type="list" allowBlank="1" showInputMessage="1" showErrorMessage="1" sqref="C47 C59" xr:uid="{00000000-0002-0000-0300-000001000000}">
      <formula1>"Ja,Nein"</formula1>
    </dataValidation>
    <dataValidation type="list" allowBlank="1" showInputMessage="1" showErrorMessage="1" sqref="C61 C73 C49" xr:uid="{00000000-0002-0000-0300-000002000000}">
      <formula1>"KEINE,GERING,MITTEL,HOCH,SEHR HOCH,Keine Angabe"</formula1>
    </dataValidation>
    <dataValidation type="list" allowBlank="1" showInputMessage="1" showErrorMessage="1" sqref="C48 C60" xr:uid="{00000000-0002-0000-0300-000003000000}">
      <formula1>"JA,NEIN,Keine Angabe"</formula1>
    </dataValidation>
    <dataValidation type="list" showInputMessage="1" showErrorMessage="1" sqref="C2:D2" xr:uid="{00000000-0002-0000-0300-000004000000}">
      <formula1>$Z$11:$Z$50</formula1>
    </dataValidation>
    <dataValidation type="list" allowBlank="1" showInputMessage="1" showErrorMessage="1" sqref="C63" xr:uid="{00000000-0002-0000-0300-000005000000}">
      <formula1>"JA,NEIN,Arbeitsplan,Keine Angabe"</formula1>
    </dataValidation>
  </dataValidations>
  <pageMargins left="0.59055118110236227" right="0.59055118110236227" top="0.98425196850393704" bottom="0.6692913385826772" header="0.31496062992125984" footer="0.31496062992125984"/>
  <pageSetup paperSize="9" scale="66" orientation="portrait" r:id="rId1"/>
  <headerFooter>
    <oddHeader>&amp;L&amp;"Arial,Fett"&amp;11Tool für die Erfassung industrieller Lasten 
zur Prüfung einer möglichen Lastflexibilisierung  (Beispiel)  &amp;"Arial,Standard"&amp;10  &amp;R&amp;G</oddHeader>
    <oddFooter>&amp;L&amp;"Arial,Fett"Siemens AG - Siemens(at)WindNODE - Jörn Guder / Kathrin Kunze&amp;"Arial,Standard"
&amp;K01+048Stand: &amp;D - © Siemens AG 2018 - Seite &amp;P&amp;R&amp;K01+048Dieses Tool wurde im Rahmen des vom BMWI geförderten Projektes "WindNODE" erstellt.</oddFooter>
  </headerFooter>
  <ignoredErrors>
    <ignoredError sqref="C72" unlockedFormula="1"/>
  </ignoredErrors>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48529F41676D47AE8A704AB56C968F" ma:contentTypeVersion="0" ma:contentTypeDescription="Create a new document." ma:contentTypeScope="" ma:versionID="dd9406ce93f7bfe42da3ec8c65309103">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3E8B73E-54CE-49BE-8AD6-637043E9354A}">
  <ds:schemaRefs>
    <ds:schemaRef ds:uri="http://schemas.microsoft.com/sharepoint/v3/contenttype/forms"/>
  </ds:schemaRefs>
</ds:datastoreItem>
</file>

<file path=customXml/itemProps2.xml><?xml version="1.0" encoding="utf-8"?>
<ds:datastoreItem xmlns:ds="http://schemas.openxmlformats.org/officeDocument/2006/customXml" ds:itemID="{83D7B392-8D50-43E2-8DBF-6C33F69F2BCD}">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B314629-DFE3-41E7-9B71-6BE580CB3B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Lasterfassungstool</vt:lpstr>
      <vt:lpstr>ERGEBNIS GRAFIK</vt:lpstr>
      <vt:lpstr>PARAMETER </vt:lpstr>
      <vt:lpstr>Fragebogen BEISPIEL</vt:lpstr>
      <vt:lpstr>'ERGEBNIS GRAFIK'!Druckbereich</vt:lpstr>
      <vt:lpstr>'Fragebogen BEISPIEL'!Druckbereich</vt:lpstr>
      <vt:lpstr>Lasterfassungstool!Druckbereich</vt:lpstr>
      <vt:lpstr>'PARAMETER '!Druckbereich</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Joern Guder</dc:creator>
  <cp:keywords>C_Unrestricted</cp:keywords>
  <cp:lastModifiedBy>Sandra Behrend</cp:lastModifiedBy>
  <cp:lastPrinted>2018-06-14T07:18:10Z</cp:lastPrinted>
  <dcterms:created xsi:type="dcterms:W3CDTF">2014-06-02T09:44:37Z</dcterms:created>
  <dcterms:modified xsi:type="dcterms:W3CDTF">2018-06-14T09:05:42Z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0x0101004348529F41676D47AE8A704AB56C968F</vt:lpwstr>
  </property>
  <property fmtid="{D5CDD505-2E9C-101B-9397-08002B2CF9AE}" pid="3" name="_AdHocReviewCycleID">
    <vt:i4>811782329</vt:i4>
  </property>
  <property fmtid="{D5CDD505-2E9C-101B-9397-08002B2CF9AE}" pid="4" name="_NewReviewCycle">
    <vt:lpwstr/>
  </property>
  <property fmtid="{D5CDD505-2E9C-101B-9397-08002B2CF9AE}" pid="5" name="_EmailSubject">
    <vt:lpwstr>Lasterfassungstemplate</vt:lpwstr>
  </property>
  <property fmtid="{D5CDD505-2E9C-101B-9397-08002B2CF9AE}" pid="6" name="_AuthorEmail">
    <vt:lpwstr>kunze.kathrin@siemens.com</vt:lpwstr>
  </property>
  <property fmtid="{D5CDD505-2E9C-101B-9397-08002B2CF9AE}" pid="7" name="_AuthorEmailDisplayName">
    <vt:lpwstr>Kunze, Kathrin (OTH RC-DE HC CX-HS RB)</vt:lpwstr>
  </property>
  <property fmtid="{D5CDD505-2E9C-101B-9397-08002B2CF9AE}" pid="8" name="Document Confidentiality">
    <vt:lpwstr>Unrestricted</vt:lpwstr>
  </property>
  <property fmtid="{D5CDD505-2E9C-101B-9397-08002B2CF9AE}" pid="9" name="_PreviousAdHocReviewCycleID">
    <vt:i4>-2046632350</vt:i4>
  </property>
  <property fmtid="{D5CDD505-2E9C-101B-9397-08002B2CF9AE}" pid="10" name="_ReviewingToolsShownOnce">
    <vt:lpwstr/>
  </property>
</Properties>
</file>